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h\Desktop\"/>
    </mc:Choice>
  </mc:AlternateContent>
  <bookViews>
    <workbookView xWindow="0" yWindow="0" windowWidth="19200" windowHeight="7050"/>
  </bookViews>
  <sheets>
    <sheet name="Suodenniemen hopeaverot 1571" sheetId="1" r:id="rId1"/>
    <sheet name="Taul2" sheetId="2" state="hidden" r:id="rId2"/>
    <sheet name="Taul3" sheetId="3" state="hidden" r:id="rId3"/>
  </sheets>
  <calcPr calcId="162913"/>
</workbook>
</file>

<file path=xl/calcChain.xml><?xml version="1.0" encoding="utf-8"?>
<calcChain xmlns="http://schemas.openxmlformats.org/spreadsheetml/2006/main">
  <c r="W6" i="1" l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5" i="1"/>
  <c r="W56" i="1" l="1"/>
  <c r="W61" i="1"/>
  <c r="W58" i="1"/>
  <c r="W64" i="1"/>
  <c r="W59" i="1"/>
  <c r="W62" i="1"/>
  <c r="W60" i="1"/>
  <c r="W57" i="1"/>
  <c r="W63" i="1"/>
  <c r="W43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D64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D63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D62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D61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D60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D59" i="1"/>
  <c r="E58" i="1"/>
  <c r="F58" i="1"/>
  <c r="G58" i="1"/>
  <c r="H58" i="1"/>
  <c r="I58" i="1"/>
  <c r="J58" i="1"/>
  <c r="T75" i="1" s="1"/>
  <c r="W75" i="1" s="1"/>
  <c r="K58" i="1"/>
  <c r="L58" i="1"/>
  <c r="M58" i="1"/>
  <c r="N58" i="1"/>
  <c r="O58" i="1"/>
  <c r="P58" i="1"/>
  <c r="Q58" i="1"/>
  <c r="R58" i="1"/>
  <c r="S58" i="1"/>
  <c r="T58" i="1"/>
  <c r="U58" i="1"/>
  <c r="V58" i="1"/>
  <c r="D58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D57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D56" i="1"/>
  <c r="T79" i="1" l="1"/>
  <c r="W79" i="1" s="1"/>
  <c r="T74" i="1"/>
  <c r="W74" i="1" s="1"/>
  <c r="T78" i="1"/>
  <c r="W78" i="1" s="1"/>
  <c r="T73" i="1"/>
  <c r="T77" i="1"/>
  <c r="W77" i="1" s="1"/>
  <c r="T81" i="1"/>
  <c r="W81" i="1" s="1"/>
  <c r="W65" i="1"/>
  <c r="T76" i="1"/>
  <c r="W76" i="1" s="1"/>
  <c r="T80" i="1"/>
  <c r="W80" i="1" s="1"/>
  <c r="J70" i="1"/>
  <c r="K70" i="1" s="1"/>
  <c r="J74" i="1"/>
  <c r="K74" i="1" s="1"/>
  <c r="J73" i="1"/>
  <c r="K73" i="1" s="1"/>
  <c r="J72" i="1"/>
  <c r="K72" i="1" s="1"/>
  <c r="J76" i="1"/>
  <c r="K76" i="1" s="1"/>
  <c r="J69" i="1"/>
  <c r="J77" i="1"/>
  <c r="K77" i="1" s="1"/>
  <c r="J71" i="1"/>
  <c r="K71" i="1" s="1"/>
  <c r="J75" i="1"/>
  <c r="K75" i="1" s="1"/>
  <c r="C73" i="1"/>
  <c r="C65" i="1"/>
  <c r="W45" i="1" s="1"/>
  <c r="G65" i="1"/>
  <c r="K65" i="1"/>
  <c r="O65" i="1"/>
  <c r="S65" i="1"/>
  <c r="E65" i="1"/>
  <c r="V43" i="1"/>
  <c r="F43" i="1"/>
  <c r="G43" i="1"/>
  <c r="G45" i="1" s="1"/>
  <c r="H43" i="1"/>
  <c r="I43" i="1"/>
  <c r="J43" i="1"/>
  <c r="K43" i="1"/>
  <c r="K45" i="1" s="1"/>
  <c r="L43" i="1"/>
  <c r="M43" i="1"/>
  <c r="N43" i="1"/>
  <c r="O43" i="1"/>
  <c r="O45" i="1" s="1"/>
  <c r="P43" i="1"/>
  <c r="Q43" i="1"/>
  <c r="R43" i="1"/>
  <c r="S43" i="1"/>
  <c r="S45" i="1" s="1"/>
  <c r="T43" i="1"/>
  <c r="U43" i="1"/>
  <c r="E43" i="1"/>
  <c r="D43" i="1"/>
  <c r="D45" i="1" s="1"/>
  <c r="W73" i="1" l="1"/>
  <c r="T82" i="1"/>
  <c r="T68" i="1"/>
  <c r="T69" i="1" s="1"/>
  <c r="P45" i="1"/>
  <c r="L45" i="1"/>
  <c r="H45" i="1"/>
  <c r="K69" i="1"/>
  <c r="J78" i="1"/>
  <c r="J80" i="1" s="1"/>
  <c r="C68" i="1"/>
  <c r="T45" i="1"/>
  <c r="E45" i="1"/>
  <c r="N45" i="1"/>
  <c r="C69" i="1"/>
  <c r="U45" i="1"/>
  <c r="Q45" i="1"/>
  <c r="M45" i="1"/>
  <c r="I45" i="1"/>
  <c r="C70" i="1"/>
  <c r="V45" i="1"/>
  <c r="R45" i="1"/>
  <c r="J45" i="1"/>
  <c r="F45" i="1"/>
  <c r="V65" i="1"/>
  <c r="R65" i="1"/>
  <c r="N65" i="1"/>
  <c r="J65" i="1"/>
  <c r="F65" i="1"/>
  <c r="U65" i="1"/>
  <c r="Q65" i="1"/>
  <c r="M65" i="1"/>
  <c r="I65" i="1"/>
  <c r="T65" i="1"/>
  <c r="P65" i="1"/>
  <c r="L65" i="1"/>
  <c r="H65" i="1"/>
  <c r="D65" i="1"/>
  <c r="C71" i="1" l="1"/>
  <c r="C75" i="1" s="1"/>
</calcChain>
</file>

<file path=xl/sharedStrings.xml><?xml version="1.0" encoding="utf-8"?>
<sst xmlns="http://schemas.openxmlformats.org/spreadsheetml/2006/main" count="222" uniqueCount="139">
  <si>
    <t>Kuparia</t>
  </si>
  <si>
    <t>leiviskää</t>
  </si>
  <si>
    <t>markkaa</t>
  </si>
  <si>
    <t>hevosia</t>
  </si>
  <si>
    <t>tammoja</t>
  </si>
  <si>
    <t>tammojen arvo (mk)</t>
  </si>
  <si>
    <t>lehmiä</t>
  </si>
  <si>
    <t>lampaita</t>
  </si>
  <si>
    <t>härkiä</t>
  </si>
  <si>
    <t>pukkeja</t>
  </si>
  <si>
    <t>vuohia</t>
  </si>
  <si>
    <t>sikoja</t>
  </si>
  <si>
    <t>nuorta karjaa</t>
  </si>
  <si>
    <t>1 v.</t>
  </si>
  <si>
    <t>2 v.</t>
  </si>
  <si>
    <t>3 v.</t>
  </si>
  <si>
    <t>4 v.</t>
  </si>
  <si>
    <t>hopeaveroa</t>
  </si>
  <si>
    <t>äyriä</t>
  </si>
  <si>
    <t>deninkiä</t>
  </si>
  <si>
    <t>hevosten arvo  (mk)</t>
  </si>
  <si>
    <t>Kouraniemi</t>
  </si>
  <si>
    <t>Pälä</t>
  </si>
  <si>
    <t>Oleff Larss(on)</t>
  </si>
  <si>
    <t>Tuori</t>
  </si>
  <si>
    <t>Jönns Oleffss(on)</t>
  </si>
  <si>
    <t>Oleff Oleffss(on)</t>
  </si>
  <si>
    <t>Kittilä</t>
  </si>
  <si>
    <t>Rossi</t>
  </si>
  <si>
    <t>Jönns Oleffsson</t>
  </si>
  <si>
    <t>Kela</t>
  </si>
  <si>
    <t>Jacob Orauala</t>
  </si>
  <si>
    <t>Kurki</t>
  </si>
  <si>
    <t>Madtz Hin:ss(on)</t>
  </si>
  <si>
    <t>Madtz Nilisson</t>
  </si>
  <si>
    <t>Hinrich Eskillsson</t>
  </si>
  <si>
    <t>Lisätiedot</t>
  </si>
  <si>
    <t>Jalkavala</t>
  </si>
  <si>
    <t>Kanni</t>
  </si>
  <si>
    <t>Hindrich Siffredss(on)</t>
  </si>
  <si>
    <t>Koppelo</t>
  </si>
  <si>
    <t>Hindrich Olefssonn</t>
  </si>
  <si>
    <t>Pajuniemi</t>
  </si>
  <si>
    <t>Kulku</t>
  </si>
  <si>
    <t>Hinrich Eskellssonn</t>
  </si>
  <si>
    <t>Kepuli</t>
  </si>
  <si>
    <t>Michell Nilissonn</t>
  </si>
  <si>
    <t>Väissi</t>
  </si>
  <si>
    <t>Thomas Eskillssonn</t>
  </si>
  <si>
    <t>Karo</t>
  </si>
  <si>
    <t>Lasse Jorenssonn</t>
  </si>
  <si>
    <t>Kuulia</t>
  </si>
  <si>
    <t>Dionisius Oleffssonn</t>
  </si>
  <si>
    <t>Kari</t>
  </si>
  <si>
    <t>Simon Jacobss(on)</t>
  </si>
  <si>
    <t>Clemitt Hinrichss(on)</t>
  </si>
  <si>
    <t>Suodenniemi</t>
  </si>
  <si>
    <t>Oleff Larssonn</t>
  </si>
  <si>
    <t>Erich Hinrichss(on)</t>
  </si>
  <si>
    <t>Luuki</t>
  </si>
  <si>
    <t>Erich Eskilss(on)</t>
  </si>
  <si>
    <t>Leppälammi</t>
  </si>
  <si>
    <t>Eskill Töycka</t>
  </si>
  <si>
    <t>Raatsi ja Seppä</t>
  </si>
  <si>
    <t>Oleff Ambrosiuss(on)</t>
  </si>
  <si>
    <t>Kiili</t>
  </si>
  <si>
    <t>Thomas Kili</t>
  </si>
  <si>
    <t>Bertill Kili</t>
  </si>
  <si>
    <t>Mustapää</t>
  </si>
  <si>
    <t>Hinrich Mustapä</t>
  </si>
  <si>
    <t>Märkätaipale</t>
  </si>
  <si>
    <t>Isotalo</t>
  </si>
  <si>
    <t>Lasse Oleffssonn</t>
  </si>
  <si>
    <t>Turppa</t>
  </si>
  <si>
    <t>Eskill Oleffssonn</t>
  </si>
  <si>
    <t>Prusi</t>
  </si>
  <si>
    <t>Mortin Oleffssonn</t>
  </si>
  <si>
    <t>Koivuniemi</t>
  </si>
  <si>
    <t>Noukka</t>
  </si>
  <si>
    <t>Thomas Oleffssonn</t>
  </si>
  <si>
    <t>Thomas Huona</t>
  </si>
  <si>
    <t>Pukka eli Heikkilä</t>
  </si>
  <si>
    <t>Birita Enkia</t>
  </si>
  <si>
    <t>Husari</t>
  </si>
  <si>
    <t>Jönns Huidha</t>
  </si>
  <si>
    <t>Pohjakylä</t>
  </si>
  <si>
    <t>Vähäkero</t>
  </si>
  <si>
    <t>Anders Mickellssonn</t>
  </si>
  <si>
    <t>Isokero</t>
  </si>
  <si>
    <t>Thomas Hinrichss(on)</t>
  </si>
  <si>
    <t>Tahlo</t>
  </si>
  <si>
    <t>Marcus Tahloi</t>
  </si>
  <si>
    <t>Pukka</t>
  </si>
  <si>
    <t>Jacob Simonssonn</t>
  </si>
  <si>
    <t>Mortin Kynä Pohia</t>
  </si>
  <si>
    <t>Jönns Löyly</t>
  </si>
  <si>
    <t>YHTEENSÄ</t>
  </si>
  <si>
    <t>Veron kokonaismäärä markkoina</t>
  </si>
  <si>
    <t>Veromarkkojen määrä</t>
  </si>
  <si>
    <t>Veroäyrien määrä markkoina</t>
  </si>
  <si>
    <t>Ylä-Satakunnasta kerättyjen verojen kokonaismäärä markkoina (noin)</t>
  </si>
  <si>
    <t>Suodenniemen %-osuus Ylä-Satakunnan kokonaismäärästä (noin)</t>
  </si>
  <si>
    <t>Ylä-Satakunta muodostui tuolloin Tyrvään, Karkun, Hämeenkyrön, Pirkkalan, Kangasalan, Lempäälän, Vesilahden ja Ruoveden kihlakunnista.</t>
  </si>
  <si>
    <t>Kiiso</t>
  </si>
  <si>
    <t>Pösö</t>
  </si>
  <si>
    <t>SAY:ssa lisänimi Hödjå.</t>
  </si>
  <si>
    <t>SAY: yhdistetty Tuoriin.</t>
  </si>
  <si>
    <t>SAY:ssa Karo.</t>
  </si>
  <si>
    <t>SAY:ssa Kepuli.</t>
  </si>
  <si>
    <t>SAY:ssa Kari. Kuulian isäntänä siinä Nils Olsson.</t>
  </si>
  <si>
    <t>Lähteet:</t>
  </si>
  <si>
    <t>Jokipii Mauno (toim.): Suomen hopeaveroluettelot 1571. IV Satakunta. Suomen historian lähteitä V, 4. SHS, Turku 1953.</t>
  </si>
  <si>
    <t xml:space="preserve">
</t>
  </si>
  <si>
    <t>Sivu 1/2</t>
  </si>
  <si>
    <t>Sivu 2/2</t>
  </si>
  <si>
    <t>Suomen asutuksen yleisluettelo (SAY): Suodenniemi 1560-1579, Kansallisarkiston Digitaaliarkisto.</t>
  </si>
  <si>
    <t>kylä</t>
  </si>
  <si>
    <t>talo</t>
  </si>
  <si>
    <t>isäntä</t>
  </si>
  <si>
    <t xml:space="preserve">Suvanto Seppo: Vanhan Satakunnan henkilötiedosto (VSHT) 1303-1571. Toijala 2001. </t>
  </si>
  <si>
    <t>VSHT: talo liitetty Kurkeen. SAY: jaettu Kelan ja Oravan kesken 1570-luvulla.</t>
  </si>
  <si>
    <t>Hopeavero kylittäin markoiksi muutettuna</t>
  </si>
  <si>
    <t>Veron määrä markoiksi muutettuna</t>
  </si>
  <si>
    <t>VSHT: liitetty Kiiliin.</t>
  </si>
  <si>
    <t>mk</t>
  </si>
  <si>
    <t>mk/talo</t>
  </si>
  <si>
    <t>Keskimäärin kylää kohti</t>
  </si>
  <si>
    <t>Lehmiä ja nuorta karjaa yhteensä</t>
  </si>
  <si>
    <t>Lehmiä ja nuorta karjaa keskimäärin taloa kohti</t>
  </si>
  <si>
    <t>kpl</t>
  </si>
  <si>
    <t>Lehmien ja nuoren karjan jakautuminen kylittäin</t>
  </si>
  <si>
    <t>karjaa yhteensä</t>
  </si>
  <si>
    <t>karjaa keskimäärin taloa kohti</t>
  </si>
  <si>
    <t>talojen määrä</t>
  </si>
  <si>
    <t>kuparia</t>
  </si>
  <si>
    <t>penninkiä</t>
  </si>
  <si>
    <t>Veropenninkien määrä markkoina</t>
  </si>
  <si>
    <t>Keskimäärin taloa kohti</t>
  </si>
  <si>
    <t>Mittayksiköt:
1 taalari = 4 markkaa
1 markka = 8 äyriä = 192 penninkiä
1 leiviskä = 20 naulaa = n. 8,5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</si>
</sst>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2" fontId="4" fillId="0" borderId="0" xfId="0" applyNumberFormat="1" applyFont="1"/>
    <xf numFmtId="49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right"/>
    </xf>
    <xf numFmtId="2" fontId="3" fillId="0" borderId="0" xfId="0" applyNumberFormat="1" applyFont="1"/>
    <xf numFmtId="0" fontId="0" fillId="0" borderId="0" xfId="0" applyAlignment="1"/>
    <xf numFmtId="0" fontId="3" fillId="0" borderId="0" xfId="0" applyFont="1" applyAlignment="1">
      <alignment wrapText="1"/>
    </xf>
    <xf numFmtId="0" fontId="3" fillId="0" borderId="0" xfId="0" applyFont="1" applyAlignment="1"/>
    <xf numFmtId="164" fontId="4" fillId="0" borderId="0" xfId="0" applyNumberFormat="1" applyFont="1"/>
    <xf numFmtId="164" fontId="3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/>
    <xf numFmtId="0" fontId="5" fillId="0" borderId="0" xfId="1" applyFont="1" applyAlignment="1">
      <alignment wrapText="1"/>
    </xf>
    <xf numFmtId="0" fontId="5" fillId="0" borderId="0" xfId="1" applyFont="1" applyAlignme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igi.narc.fi/digi/hak_view.ka?hakid=1457" TargetMode="External"/><Relationship Id="rId1" Type="http://schemas.openxmlformats.org/officeDocument/2006/relationships/hyperlink" Target="http://www.narc.fi/suvan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4"/>
  <sheetViews>
    <sheetView tabSelected="1" showWhiteSpace="0" zoomScaleNormal="100" workbookViewId="0"/>
  </sheetViews>
  <sheetFormatPr defaultRowHeight="14.5" x14ac:dyDescent="0.35"/>
  <cols>
    <col min="1" max="1" width="10.1796875" bestFit="1" customWidth="1"/>
    <col min="2" max="2" width="16.81640625" bestFit="1" customWidth="1"/>
    <col min="3" max="3" width="15.54296875" bestFit="1" customWidth="1"/>
    <col min="4" max="5" width="6.7265625" bestFit="1" customWidth="1"/>
    <col min="6" max="6" width="6.26953125" bestFit="1" customWidth="1"/>
    <col min="7" max="7" width="7" bestFit="1" customWidth="1"/>
    <col min="8" max="8" width="13.81640625" bestFit="1" customWidth="1"/>
    <col min="9" max="9" width="14.1796875" bestFit="1" customWidth="1"/>
    <col min="10" max="10" width="6.54296875" bestFit="1" customWidth="1"/>
    <col min="11" max="11" width="6.81640625" bestFit="1" customWidth="1"/>
    <col min="12" max="12" width="5.26953125" bestFit="1" customWidth="1"/>
    <col min="13" max="13" width="6.7265625" bestFit="1" customWidth="1"/>
    <col min="14" max="14" width="5.7265625" bestFit="1" customWidth="1"/>
    <col min="15" max="15" width="5" bestFit="1" customWidth="1"/>
    <col min="16" max="19" width="3.7265625" bestFit="1" customWidth="1"/>
    <col min="20" max="20" width="6.7265625" bestFit="1" customWidth="1"/>
    <col min="21" max="21" width="5.26953125" bestFit="1" customWidth="1"/>
    <col min="22" max="22" width="7.54296875" customWidth="1"/>
    <col min="23" max="23" width="8.7265625" customWidth="1"/>
    <col min="24" max="24" width="26.1796875" style="2" bestFit="1" customWidth="1"/>
  </cols>
  <sheetData>
    <row r="1" spans="1:24" x14ac:dyDescent="0.35">
      <c r="W1" s="26" t="s">
        <v>122</v>
      </c>
      <c r="X1" s="4"/>
    </row>
    <row r="2" spans="1:24" x14ac:dyDescent="0.35">
      <c r="W2" s="30"/>
      <c r="X2" s="4"/>
    </row>
    <row r="3" spans="1:24" s="1" customFormat="1" x14ac:dyDescent="0.35">
      <c r="A3" s="33" t="s">
        <v>116</v>
      </c>
      <c r="B3" s="33" t="s">
        <v>117</v>
      </c>
      <c r="C3" s="33" t="s">
        <v>118</v>
      </c>
      <c r="D3" s="26" t="s">
        <v>0</v>
      </c>
      <c r="E3" s="26"/>
      <c r="F3" s="26" t="s">
        <v>3</v>
      </c>
      <c r="G3" s="26" t="s">
        <v>4</v>
      </c>
      <c r="H3" s="26" t="s">
        <v>20</v>
      </c>
      <c r="I3" s="26" t="s">
        <v>5</v>
      </c>
      <c r="J3" s="26" t="s">
        <v>6</v>
      </c>
      <c r="K3" s="26" t="s">
        <v>7</v>
      </c>
      <c r="L3" s="32" t="s">
        <v>8</v>
      </c>
      <c r="M3" s="26" t="s">
        <v>9</v>
      </c>
      <c r="N3" s="26" t="s">
        <v>10</v>
      </c>
      <c r="O3" s="26" t="s">
        <v>11</v>
      </c>
      <c r="P3" s="26" t="s">
        <v>12</v>
      </c>
      <c r="Q3" s="26"/>
      <c r="R3" s="26"/>
      <c r="S3" s="26"/>
      <c r="T3" s="26" t="s">
        <v>17</v>
      </c>
      <c r="U3" s="26"/>
      <c r="V3" s="26"/>
      <c r="W3" s="30"/>
      <c r="X3" s="6"/>
    </row>
    <row r="4" spans="1:24" s="1" customFormat="1" x14ac:dyDescent="0.35">
      <c r="A4" s="33"/>
      <c r="B4" s="33"/>
      <c r="C4" s="33"/>
      <c r="D4" s="6" t="s">
        <v>1</v>
      </c>
      <c r="E4" s="6" t="s">
        <v>2</v>
      </c>
      <c r="F4" s="26"/>
      <c r="G4" s="26"/>
      <c r="H4" s="26"/>
      <c r="I4" s="26"/>
      <c r="J4" s="26"/>
      <c r="K4" s="26"/>
      <c r="L4" s="32"/>
      <c r="M4" s="26"/>
      <c r="N4" s="26"/>
      <c r="O4" s="26"/>
      <c r="P4" s="6" t="s">
        <v>13</v>
      </c>
      <c r="Q4" s="6" t="s">
        <v>14</v>
      </c>
      <c r="R4" s="6" t="s">
        <v>15</v>
      </c>
      <c r="S4" s="6" t="s">
        <v>16</v>
      </c>
      <c r="T4" s="6" t="s">
        <v>2</v>
      </c>
      <c r="U4" s="6" t="s">
        <v>18</v>
      </c>
      <c r="V4" s="6" t="s">
        <v>135</v>
      </c>
      <c r="W4" s="30"/>
      <c r="X4" s="6" t="s">
        <v>36</v>
      </c>
    </row>
    <row r="5" spans="1:24" x14ac:dyDescent="0.35">
      <c r="A5" s="5" t="s">
        <v>37</v>
      </c>
      <c r="B5" s="5" t="s">
        <v>38</v>
      </c>
      <c r="C5" s="5" t="s">
        <v>39</v>
      </c>
      <c r="D5" s="5"/>
      <c r="E5" s="5">
        <v>3</v>
      </c>
      <c r="F5" s="5">
        <v>1</v>
      </c>
      <c r="G5" s="5">
        <v>1</v>
      </c>
      <c r="H5" s="5">
        <v>12</v>
      </c>
      <c r="I5" s="5">
        <v>8</v>
      </c>
      <c r="J5" s="5">
        <v>3</v>
      </c>
      <c r="K5" s="5">
        <v>3</v>
      </c>
      <c r="L5" s="5"/>
      <c r="M5" s="5"/>
      <c r="N5" s="5"/>
      <c r="O5" s="5"/>
      <c r="P5" s="5">
        <v>1</v>
      </c>
      <c r="Q5" s="5"/>
      <c r="R5" s="5"/>
      <c r="S5" s="5"/>
      <c r="T5" s="5">
        <v>5</v>
      </c>
      <c r="U5" s="5">
        <v>5</v>
      </c>
      <c r="V5" s="5"/>
      <c r="W5" s="20">
        <f>SUM(T5+U5/8+V5/192)</f>
        <v>5.625</v>
      </c>
      <c r="X5" s="7"/>
    </row>
    <row r="6" spans="1:24" x14ac:dyDescent="0.35">
      <c r="A6" s="5" t="s">
        <v>37</v>
      </c>
      <c r="B6" s="5" t="s">
        <v>40</v>
      </c>
      <c r="C6" s="5" t="s">
        <v>41</v>
      </c>
      <c r="D6" s="5"/>
      <c r="E6" s="5">
        <v>3</v>
      </c>
      <c r="F6" s="5">
        <v>1</v>
      </c>
      <c r="G6" s="5">
        <v>1</v>
      </c>
      <c r="H6" s="5">
        <v>15</v>
      </c>
      <c r="I6" s="5">
        <v>8</v>
      </c>
      <c r="J6" s="5">
        <v>3</v>
      </c>
      <c r="K6" s="5">
        <v>3</v>
      </c>
      <c r="L6" s="5"/>
      <c r="M6" s="5"/>
      <c r="N6" s="5">
        <v>3</v>
      </c>
      <c r="O6" s="5">
        <v>1</v>
      </c>
      <c r="P6" s="5"/>
      <c r="Q6" s="5"/>
      <c r="R6" s="5"/>
      <c r="S6" s="5"/>
      <c r="T6" s="5">
        <v>6</v>
      </c>
      <c r="U6" s="5">
        <v>2.5</v>
      </c>
      <c r="V6" s="5"/>
      <c r="W6" s="20">
        <f t="shared" ref="W6:W42" si="0">SUM(T6+U6/8+V6/192)</f>
        <v>6.3125</v>
      </c>
      <c r="X6" s="7"/>
    </row>
    <row r="7" spans="1:24" x14ac:dyDescent="0.35">
      <c r="A7" s="5" t="s">
        <v>27</v>
      </c>
      <c r="B7" s="5" t="s">
        <v>28</v>
      </c>
      <c r="C7" s="5" t="s">
        <v>29</v>
      </c>
      <c r="D7" s="5"/>
      <c r="E7" s="5">
        <v>4</v>
      </c>
      <c r="F7" s="5"/>
      <c r="G7" s="5">
        <v>1</v>
      </c>
      <c r="H7" s="5"/>
      <c r="I7" s="5">
        <v>10</v>
      </c>
      <c r="J7" s="5">
        <v>4</v>
      </c>
      <c r="K7" s="5">
        <v>4</v>
      </c>
      <c r="L7" s="5"/>
      <c r="M7" s="5"/>
      <c r="N7" s="5">
        <v>4</v>
      </c>
      <c r="O7" s="5">
        <v>1</v>
      </c>
      <c r="P7" s="5">
        <v>1</v>
      </c>
      <c r="Q7" s="5">
        <v>2</v>
      </c>
      <c r="R7" s="5"/>
      <c r="S7" s="5"/>
      <c r="T7" s="5">
        <v>6</v>
      </c>
      <c r="U7" s="5">
        <v>7</v>
      </c>
      <c r="V7" s="5">
        <v>6</v>
      </c>
      <c r="W7" s="20">
        <f t="shared" si="0"/>
        <v>6.90625</v>
      </c>
      <c r="X7" s="7"/>
    </row>
    <row r="8" spans="1:24" x14ac:dyDescent="0.35">
      <c r="A8" s="5" t="s">
        <v>27</v>
      </c>
      <c r="B8" s="5" t="s">
        <v>30</v>
      </c>
      <c r="C8" s="5" t="s">
        <v>31</v>
      </c>
      <c r="D8" s="5"/>
      <c r="E8" s="5">
        <v>5</v>
      </c>
      <c r="F8" s="5">
        <v>1</v>
      </c>
      <c r="G8" s="5"/>
      <c r="H8" s="5">
        <v>10</v>
      </c>
      <c r="I8" s="5"/>
      <c r="J8" s="5">
        <v>5</v>
      </c>
      <c r="K8" s="5">
        <v>2</v>
      </c>
      <c r="L8" s="5"/>
      <c r="M8" s="5"/>
      <c r="N8" s="5">
        <v>2</v>
      </c>
      <c r="O8" s="5"/>
      <c r="P8" s="5">
        <v>1</v>
      </c>
      <c r="Q8" s="5">
        <v>2</v>
      </c>
      <c r="R8" s="5"/>
      <c r="S8" s="5"/>
      <c r="T8" s="5">
        <v>7</v>
      </c>
      <c r="U8" s="5">
        <v>2.5</v>
      </c>
      <c r="V8" s="5"/>
      <c r="W8" s="20">
        <f t="shared" si="0"/>
        <v>7.3125</v>
      </c>
      <c r="X8" s="7"/>
    </row>
    <row r="9" spans="1:24" ht="15.75" customHeight="1" x14ac:dyDescent="0.35">
      <c r="A9" s="5" t="s">
        <v>27</v>
      </c>
      <c r="B9" s="5" t="s">
        <v>32</v>
      </c>
      <c r="C9" s="5" t="s">
        <v>33</v>
      </c>
      <c r="D9" s="5"/>
      <c r="E9" s="5"/>
      <c r="F9" s="5"/>
      <c r="G9" s="5">
        <v>1</v>
      </c>
      <c r="H9" s="5"/>
      <c r="I9" s="5">
        <v>10</v>
      </c>
      <c r="J9" s="5"/>
      <c r="K9" s="5"/>
      <c r="L9" s="5"/>
      <c r="M9" s="5"/>
      <c r="N9" s="5">
        <v>1</v>
      </c>
      <c r="O9" s="5"/>
      <c r="P9" s="5"/>
      <c r="Q9" s="5"/>
      <c r="R9" s="5"/>
      <c r="S9" s="5"/>
      <c r="T9" s="5"/>
      <c r="U9" s="5">
        <v>9</v>
      </c>
      <c r="V9" s="5"/>
      <c r="W9" s="20">
        <f t="shared" si="0"/>
        <v>1.125</v>
      </c>
      <c r="X9" s="7"/>
    </row>
    <row r="10" spans="1:24" ht="25.5" customHeight="1" x14ac:dyDescent="0.35">
      <c r="A10" s="5" t="s">
        <v>27</v>
      </c>
      <c r="B10" s="5"/>
      <c r="C10" s="5" t="s">
        <v>34</v>
      </c>
      <c r="D10" s="5"/>
      <c r="E10" s="5">
        <v>5</v>
      </c>
      <c r="F10" s="5"/>
      <c r="G10" s="5">
        <v>1</v>
      </c>
      <c r="H10" s="5"/>
      <c r="I10" s="5">
        <v>5</v>
      </c>
      <c r="J10" s="5">
        <v>2</v>
      </c>
      <c r="K10" s="5"/>
      <c r="L10" s="5"/>
      <c r="M10" s="5"/>
      <c r="N10" s="5"/>
      <c r="O10" s="5">
        <v>1</v>
      </c>
      <c r="P10" s="5"/>
      <c r="Q10" s="5"/>
      <c r="R10" s="5"/>
      <c r="S10" s="5"/>
      <c r="T10" s="5">
        <v>2</v>
      </c>
      <c r="U10" s="5">
        <v>6.5</v>
      </c>
      <c r="V10" s="5"/>
      <c r="W10" s="20">
        <f t="shared" si="0"/>
        <v>2.8125</v>
      </c>
      <c r="X10" s="7" t="s">
        <v>120</v>
      </c>
    </row>
    <row r="11" spans="1:24" x14ac:dyDescent="0.35">
      <c r="A11" s="5" t="s">
        <v>27</v>
      </c>
      <c r="B11" s="5"/>
      <c r="C11" s="5" t="s">
        <v>35</v>
      </c>
      <c r="D11" s="5"/>
      <c r="E11" s="5">
        <v>3</v>
      </c>
      <c r="F11" s="5"/>
      <c r="G11" s="5">
        <v>1</v>
      </c>
      <c r="H11" s="5"/>
      <c r="I11" s="5">
        <v>5</v>
      </c>
      <c r="J11" s="5">
        <v>1</v>
      </c>
      <c r="K11" s="5">
        <v>2</v>
      </c>
      <c r="L11" s="5"/>
      <c r="M11" s="5"/>
      <c r="N11" s="5">
        <v>3</v>
      </c>
      <c r="O11" s="5"/>
      <c r="P11" s="5">
        <v>1</v>
      </c>
      <c r="Q11" s="5"/>
      <c r="R11" s="5"/>
      <c r="S11" s="5"/>
      <c r="T11" s="5">
        <v>2</v>
      </c>
      <c r="U11" s="5">
        <v>3</v>
      </c>
      <c r="V11" s="5"/>
      <c r="W11" s="20">
        <f t="shared" si="0"/>
        <v>2.375</v>
      </c>
      <c r="X11" s="7"/>
    </row>
    <row r="12" spans="1:24" x14ac:dyDescent="0.35">
      <c r="A12" s="5" t="s">
        <v>77</v>
      </c>
      <c r="B12" s="5" t="s">
        <v>78</v>
      </c>
      <c r="C12" s="5" t="s">
        <v>79</v>
      </c>
      <c r="D12" s="5"/>
      <c r="E12" s="5">
        <v>5</v>
      </c>
      <c r="F12" s="5"/>
      <c r="G12" s="5">
        <v>1</v>
      </c>
      <c r="H12" s="5"/>
      <c r="I12" s="5">
        <v>10</v>
      </c>
      <c r="J12" s="5">
        <v>3</v>
      </c>
      <c r="K12" s="5">
        <v>3</v>
      </c>
      <c r="L12" s="5"/>
      <c r="M12" s="5"/>
      <c r="N12" s="5">
        <v>3</v>
      </c>
      <c r="O12" s="5"/>
      <c r="P12" s="5">
        <v>2</v>
      </c>
      <c r="Q12" s="5">
        <v>2</v>
      </c>
      <c r="R12" s="5"/>
      <c r="S12" s="5"/>
      <c r="T12" s="5">
        <v>5</v>
      </c>
      <c r="U12" s="5">
        <v>5.5</v>
      </c>
      <c r="V12" s="5"/>
      <c r="W12" s="20">
        <f t="shared" si="0"/>
        <v>5.6875</v>
      </c>
      <c r="X12" s="7"/>
    </row>
    <row r="13" spans="1:24" x14ac:dyDescent="0.35">
      <c r="A13" s="5" t="s">
        <v>77</v>
      </c>
      <c r="B13" s="5"/>
      <c r="C13" s="5" t="s">
        <v>80</v>
      </c>
      <c r="D13" s="5"/>
      <c r="E13" s="5">
        <v>3</v>
      </c>
      <c r="F13" s="5">
        <v>1</v>
      </c>
      <c r="G13" s="5"/>
      <c r="H13" s="5">
        <v>10</v>
      </c>
      <c r="I13" s="5"/>
      <c r="J13" s="5">
        <v>1</v>
      </c>
      <c r="K13" s="5"/>
      <c r="L13" s="5"/>
      <c r="M13" s="5"/>
      <c r="N13" s="5">
        <v>3</v>
      </c>
      <c r="O13" s="5">
        <v>1</v>
      </c>
      <c r="P13" s="5"/>
      <c r="Q13" s="5">
        <v>2</v>
      </c>
      <c r="R13" s="5"/>
      <c r="S13" s="5"/>
      <c r="T13" s="5">
        <v>8</v>
      </c>
      <c r="U13" s="5">
        <v>1</v>
      </c>
      <c r="V13" s="5"/>
      <c r="W13" s="20">
        <f t="shared" si="0"/>
        <v>8.125</v>
      </c>
      <c r="X13" s="7"/>
    </row>
    <row r="14" spans="1:24" x14ac:dyDescent="0.35">
      <c r="A14" s="5" t="s">
        <v>77</v>
      </c>
      <c r="B14" s="7" t="s">
        <v>81</v>
      </c>
      <c r="C14" s="5" t="s">
        <v>82</v>
      </c>
      <c r="D14" s="5"/>
      <c r="E14" s="5">
        <v>3</v>
      </c>
      <c r="F14" s="5"/>
      <c r="G14" s="5">
        <v>1</v>
      </c>
      <c r="H14" s="5"/>
      <c r="I14" s="5">
        <v>5</v>
      </c>
      <c r="J14" s="5">
        <v>3</v>
      </c>
      <c r="K14" s="5">
        <v>1</v>
      </c>
      <c r="L14" s="5"/>
      <c r="M14" s="5"/>
      <c r="N14" s="5">
        <v>1</v>
      </c>
      <c r="O14" s="5"/>
      <c r="P14" s="5">
        <v>1</v>
      </c>
      <c r="Q14" s="5"/>
      <c r="R14" s="5"/>
      <c r="S14" s="5"/>
      <c r="T14" s="5">
        <v>4</v>
      </c>
      <c r="U14" s="5"/>
      <c r="V14" s="5"/>
      <c r="W14" s="20">
        <f t="shared" si="0"/>
        <v>4</v>
      </c>
      <c r="X14" s="7"/>
    </row>
    <row r="15" spans="1:24" x14ac:dyDescent="0.35">
      <c r="A15" s="5" t="s">
        <v>77</v>
      </c>
      <c r="B15" s="5" t="s">
        <v>83</v>
      </c>
      <c r="C15" s="5" t="s">
        <v>84</v>
      </c>
      <c r="D15" s="5"/>
      <c r="E15" s="5">
        <v>3</v>
      </c>
      <c r="F15" s="5">
        <v>1</v>
      </c>
      <c r="G15" s="5"/>
      <c r="H15" s="5">
        <v>10</v>
      </c>
      <c r="I15" s="5"/>
      <c r="J15" s="5">
        <v>3</v>
      </c>
      <c r="K15" s="5">
        <v>1</v>
      </c>
      <c r="L15" s="5"/>
      <c r="M15" s="5"/>
      <c r="N15" s="5">
        <v>1</v>
      </c>
      <c r="O15" s="5">
        <v>1</v>
      </c>
      <c r="P15" s="5">
        <v>1</v>
      </c>
      <c r="Q15" s="5"/>
      <c r="R15" s="5"/>
      <c r="S15" s="5"/>
      <c r="T15" s="5">
        <v>4</v>
      </c>
      <c r="U15" s="5">
        <v>5</v>
      </c>
      <c r="V15" s="5"/>
      <c r="W15" s="20">
        <f t="shared" si="0"/>
        <v>4.625</v>
      </c>
      <c r="X15" s="7"/>
    </row>
    <row r="16" spans="1:24" x14ac:dyDescent="0.35">
      <c r="A16" s="5" t="s">
        <v>21</v>
      </c>
      <c r="B16" s="5" t="s">
        <v>22</v>
      </c>
      <c r="C16" s="5" t="s">
        <v>23</v>
      </c>
      <c r="D16" s="5">
        <v>0.5</v>
      </c>
      <c r="E16" s="5"/>
      <c r="F16" s="5">
        <v>1</v>
      </c>
      <c r="G16" s="5">
        <v>1</v>
      </c>
      <c r="H16" s="5">
        <v>20</v>
      </c>
      <c r="I16" s="5">
        <v>10</v>
      </c>
      <c r="J16" s="5">
        <v>12</v>
      </c>
      <c r="K16" s="5">
        <v>3</v>
      </c>
      <c r="L16" s="5"/>
      <c r="M16" s="5"/>
      <c r="N16" s="5">
        <v>1</v>
      </c>
      <c r="O16" s="5">
        <v>1</v>
      </c>
      <c r="P16" s="5">
        <v>2</v>
      </c>
      <c r="Q16" s="5">
        <v>2</v>
      </c>
      <c r="R16" s="5">
        <v>2</v>
      </c>
      <c r="S16" s="5">
        <v>2</v>
      </c>
      <c r="T16" s="5">
        <v>19</v>
      </c>
      <c r="U16" s="5">
        <v>2</v>
      </c>
      <c r="V16" s="5"/>
      <c r="W16" s="20">
        <f t="shared" si="0"/>
        <v>19.25</v>
      </c>
      <c r="X16" s="7"/>
    </row>
    <row r="17" spans="1:24" x14ac:dyDescent="0.35">
      <c r="A17" s="5" t="s">
        <v>21</v>
      </c>
      <c r="B17" s="5" t="s">
        <v>24</v>
      </c>
      <c r="C17" s="5" t="s">
        <v>25</v>
      </c>
      <c r="D17" s="5"/>
      <c r="E17" s="5">
        <v>5</v>
      </c>
      <c r="F17" s="5">
        <v>1</v>
      </c>
      <c r="G17" s="5">
        <v>2</v>
      </c>
      <c r="H17" s="5">
        <v>15</v>
      </c>
      <c r="I17" s="5">
        <v>10</v>
      </c>
      <c r="J17" s="5">
        <v>7</v>
      </c>
      <c r="K17" s="5">
        <v>1</v>
      </c>
      <c r="L17" s="5"/>
      <c r="M17" s="5"/>
      <c r="N17" s="5">
        <v>2</v>
      </c>
      <c r="O17" s="5"/>
      <c r="P17" s="5">
        <v>1</v>
      </c>
      <c r="Q17" s="5">
        <v>2</v>
      </c>
      <c r="R17" s="5"/>
      <c r="S17" s="5"/>
      <c r="T17" s="5">
        <v>10</v>
      </c>
      <c r="U17" s="5">
        <v>5.5</v>
      </c>
      <c r="V17" s="5"/>
      <c r="W17" s="20">
        <f t="shared" si="0"/>
        <v>10.6875</v>
      </c>
      <c r="X17" s="7"/>
    </row>
    <row r="18" spans="1:24" x14ac:dyDescent="0.35">
      <c r="A18" s="5" t="s">
        <v>21</v>
      </c>
      <c r="B18" s="5"/>
      <c r="C18" s="5" t="s">
        <v>26</v>
      </c>
      <c r="D18" s="5"/>
      <c r="E18" s="5">
        <v>5</v>
      </c>
      <c r="F18" s="5">
        <v>1</v>
      </c>
      <c r="G18" s="5"/>
      <c r="H18" s="5">
        <v>10</v>
      </c>
      <c r="I18" s="5"/>
      <c r="J18" s="5">
        <v>2</v>
      </c>
      <c r="K18" s="5"/>
      <c r="L18" s="5"/>
      <c r="M18" s="5"/>
      <c r="N18" s="5"/>
      <c r="O18" s="5"/>
      <c r="P18" s="5"/>
      <c r="Q18" s="5"/>
      <c r="R18" s="5"/>
      <c r="S18" s="5"/>
      <c r="T18" s="5">
        <v>3</v>
      </c>
      <c r="U18" s="5">
        <v>1.5</v>
      </c>
      <c r="V18" s="5"/>
      <c r="W18" s="20">
        <f t="shared" si="0"/>
        <v>3.1875</v>
      </c>
      <c r="X18" s="7" t="s">
        <v>106</v>
      </c>
    </row>
    <row r="19" spans="1:24" x14ac:dyDescent="0.35">
      <c r="A19" s="5" t="s">
        <v>61</v>
      </c>
      <c r="B19" s="5"/>
      <c r="C19" s="5" t="s">
        <v>62</v>
      </c>
      <c r="D19" s="5"/>
      <c r="E19" s="5">
        <v>5</v>
      </c>
      <c r="F19" s="5"/>
      <c r="G19" s="5">
        <v>1</v>
      </c>
      <c r="H19" s="5"/>
      <c r="I19" s="5">
        <v>5</v>
      </c>
      <c r="J19" s="5">
        <v>3</v>
      </c>
      <c r="K19" s="5">
        <v>3</v>
      </c>
      <c r="L19" s="5"/>
      <c r="M19" s="5"/>
      <c r="N19" s="5">
        <v>3</v>
      </c>
      <c r="O19" s="5"/>
      <c r="P19" s="5">
        <v>2</v>
      </c>
      <c r="Q19" s="5"/>
      <c r="R19" s="5"/>
      <c r="S19" s="5"/>
      <c r="T19" s="5">
        <v>4</v>
      </c>
      <c r="U19" s="5">
        <v>5.5</v>
      </c>
      <c r="V19" s="5"/>
      <c r="W19" s="20">
        <f t="shared" si="0"/>
        <v>4.6875</v>
      </c>
      <c r="X19" s="7" t="s">
        <v>123</v>
      </c>
    </row>
    <row r="20" spans="1:24" x14ac:dyDescent="0.35">
      <c r="A20" s="5" t="s">
        <v>61</v>
      </c>
      <c r="B20" s="5" t="s">
        <v>63</v>
      </c>
      <c r="C20" s="5" t="s">
        <v>64</v>
      </c>
      <c r="D20" s="5">
        <v>1</v>
      </c>
      <c r="E20" s="5"/>
      <c r="F20" s="5">
        <v>2</v>
      </c>
      <c r="G20" s="5"/>
      <c r="H20" s="5">
        <v>30</v>
      </c>
      <c r="I20" s="5"/>
      <c r="J20" s="5">
        <v>9</v>
      </c>
      <c r="K20" s="5">
        <v>7</v>
      </c>
      <c r="L20" s="5"/>
      <c r="M20" s="5"/>
      <c r="N20" s="5">
        <v>6</v>
      </c>
      <c r="O20" s="5">
        <v>4</v>
      </c>
      <c r="P20" s="5">
        <v>2</v>
      </c>
      <c r="Q20" s="5">
        <v>2</v>
      </c>
      <c r="R20" s="5">
        <v>4</v>
      </c>
      <c r="S20" s="5">
        <v>4</v>
      </c>
      <c r="T20" s="5">
        <v>20</v>
      </c>
      <c r="U20" s="5">
        <v>5</v>
      </c>
      <c r="V20" s="5"/>
      <c r="W20" s="20">
        <f t="shared" si="0"/>
        <v>20.625</v>
      </c>
      <c r="X20" s="7"/>
    </row>
    <row r="21" spans="1:24" x14ac:dyDescent="0.35">
      <c r="A21" s="5" t="s">
        <v>61</v>
      </c>
      <c r="B21" s="5" t="s">
        <v>65</v>
      </c>
      <c r="C21" s="5" t="s">
        <v>66</v>
      </c>
      <c r="D21" s="5"/>
      <c r="E21" s="5">
        <v>3</v>
      </c>
      <c r="F21" s="5"/>
      <c r="G21" s="5">
        <v>1</v>
      </c>
      <c r="H21" s="5"/>
      <c r="I21" s="5">
        <v>10</v>
      </c>
      <c r="J21" s="5">
        <v>3</v>
      </c>
      <c r="K21" s="5">
        <v>1</v>
      </c>
      <c r="L21" s="5"/>
      <c r="M21" s="5"/>
      <c r="N21" s="5">
        <v>2</v>
      </c>
      <c r="O21" s="5"/>
      <c r="P21" s="5"/>
      <c r="Q21" s="5">
        <v>2</v>
      </c>
      <c r="R21" s="5"/>
      <c r="S21" s="5"/>
      <c r="T21" s="5">
        <v>4</v>
      </c>
      <c r="U21" s="5">
        <v>8</v>
      </c>
      <c r="V21" s="5"/>
      <c r="W21" s="20">
        <f t="shared" si="0"/>
        <v>5</v>
      </c>
      <c r="X21" s="7"/>
    </row>
    <row r="22" spans="1:24" x14ac:dyDescent="0.35">
      <c r="A22" s="5" t="s">
        <v>61</v>
      </c>
      <c r="B22" s="5"/>
      <c r="C22" s="5" t="s">
        <v>67</v>
      </c>
      <c r="D22" s="5"/>
      <c r="E22" s="5">
        <v>3</v>
      </c>
      <c r="F22" s="5"/>
      <c r="G22" s="5">
        <v>1</v>
      </c>
      <c r="H22" s="5"/>
      <c r="I22" s="5">
        <v>10</v>
      </c>
      <c r="J22" s="5">
        <v>1</v>
      </c>
      <c r="K22" s="5"/>
      <c r="L22" s="5"/>
      <c r="M22" s="5"/>
      <c r="N22" s="5">
        <v>2</v>
      </c>
      <c r="O22" s="5"/>
      <c r="P22" s="5"/>
      <c r="Q22" s="5"/>
      <c r="R22" s="5"/>
      <c r="S22" s="5"/>
      <c r="T22" s="5">
        <v>2</v>
      </c>
      <c r="U22" s="5">
        <v>3</v>
      </c>
      <c r="V22" s="5"/>
      <c r="W22" s="20">
        <f t="shared" si="0"/>
        <v>2.375</v>
      </c>
      <c r="X22" s="7"/>
    </row>
    <row r="23" spans="1:24" x14ac:dyDescent="0.35">
      <c r="A23" s="5" t="s">
        <v>61</v>
      </c>
      <c r="B23" s="5" t="s">
        <v>68</v>
      </c>
      <c r="C23" s="5" t="s">
        <v>69</v>
      </c>
      <c r="D23" s="5"/>
      <c r="E23" s="5">
        <v>5</v>
      </c>
      <c r="F23" s="5"/>
      <c r="G23" s="5">
        <v>1</v>
      </c>
      <c r="H23" s="5"/>
      <c r="I23" s="5">
        <v>5</v>
      </c>
      <c r="J23" s="5">
        <v>4</v>
      </c>
      <c r="K23" s="5">
        <v>4</v>
      </c>
      <c r="L23" s="5"/>
      <c r="M23" s="5"/>
      <c r="N23" s="5">
        <v>3</v>
      </c>
      <c r="O23" s="5">
        <v>1</v>
      </c>
      <c r="P23" s="5">
        <v>1</v>
      </c>
      <c r="Q23" s="5">
        <v>2</v>
      </c>
      <c r="R23" s="5"/>
      <c r="S23" s="5"/>
      <c r="T23" s="5">
        <v>6</v>
      </c>
      <c r="U23" s="5">
        <v>2.5</v>
      </c>
      <c r="V23" s="5"/>
      <c r="W23" s="20">
        <f t="shared" si="0"/>
        <v>6.3125</v>
      </c>
      <c r="X23" s="7"/>
    </row>
    <row r="24" spans="1:24" x14ac:dyDescent="0.35">
      <c r="A24" s="5" t="s">
        <v>70</v>
      </c>
      <c r="B24" s="5" t="s">
        <v>71</v>
      </c>
      <c r="C24" s="5" t="s">
        <v>72</v>
      </c>
      <c r="D24" s="5">
        <v>0.5</v>
      </c>
      <c r="E24" s="5"/>
      <c r="F24" s="5">
        <v>1</v>
      </c>
      <c r="G24" s="5">
        <v>1</v>
      </c>
      <c r="H24" s="5">
        <v>10</v>
      </c>
      <c r="I24" s="5">
        <v>15</v>
      </c>
      <c r="J24" s="5">
        <v>8</v>
      </c>
      <c r="K24" s="5">
        <v>8</v>
      </c>
      <c r="L24" s="5"/>
      <c r="M24" s="5"/>
      <c r="N24" s="5">
        <v>5</v>
      </c>
      <c r="O24" s="5">
        <v>1</v>
      </c>
      <c r="P24" s="5">
        <v>1</v>
      </c>
      <c r="Q24" s="5">
        <v>2</v>
      </c>
      <c r="R24" s="5">
        <v>3</v>
      </c>
      <c r="S24" s="5">
        <v>4</v>
      </c>
      <c r="T24" s="5">
        <v>17</v>
      </c>
      <c r="U24" s="5">
        <v>6</v>
      </c>
      <c r="V24" s="5"/>
      <c r="W24" s="20">
        <f t="shared" si="0"/>
        <v>17.75</v>
      </c>
      <c r="X24" s="7"/>
    </row>
    <row r="25" spans="1:24" x14ac:dyDescent="0.35">
      <c r="A25" s="5" t="s">
        <v>70</v>
      </c>
      <c r="B25" s="5" t="s">
        <v>73</v>
      </c>
      <c r="C25" s="5" t="s">
        <v>74</v>
      </c>
      <c r="D25" s="5">
        <v>0.5</v>
      </c>
      <c r="E25" s="5"/>
      <c r="F25" s="5">
        <v>1</v>
      </c>
      <c r="G25" s="5"/>
      <c r="H25" s="5">
        <v>10</v>
      </c>
      <c r="I25" s="5"/>
      <c r="J25" s="5">
        <v>6</v>
      </c>
      <c r="K25" s="5">
        <v>2</v>
      </c>
      <c r="L25" s="5"/>
      <c r="M25" s="5"/>
      <c r="N25" s="5">
        <v>3</v>
      </c>
      <c r="O25" s="5">
        <v>1</v>
      </c>
      <c r="P25" s="5">
        <v>1</v>
      </c>
      <c r="Q25" s="5">
        <v>1</v>
      </c>
      <c r="R25" s="5">
        <v>3</v>
      </c>
      <c r="S25" s="5"/>
      <c r="T25" s="5">
        <v>10</v>
      </c>
      <c r="U25" s="5"/>
      <c r="V25" s="5"/>
      <c r="W25" s="20">
        <f t="shared" si="0"/>
        <v>10</v>
      </c>
      <c r="X25" s="7"/>
    </row>
    <row r="26" spans="1:24" x14ac:dyDescent="0.35">
      <c r="A26" s="5" t="s">
        <v>70</v>
      </c>
      <c r="B26" s="5" t="s">
        <v>75</v>
      </c>
      <c r="C26" s="5" t="s">
        <v>76</v>
      </c>
      <c r="D26" s="5"/>
      <c r="E26" s="5">
        <v>5</v>
      </c>
      <c r="F26" s="5"/>
      <c r="G26" s="5">
        <v>2</v>
      </c>
      <c r="H26" s="5"/>
      <c r="I26" s="5">
        <v>15</v>
      </c>
      <c r="J26" s="5">
        <v>3</v>
      </c>
      <c r="K26" s="5">
        <v>2</v>
      </c>
      <c r="L26" s="5"/>
      <c r="M26" s="5"/>
      <c r="N26" s="5">
        <v>2</v>
      </c>
      <c r="O26" s="5">
        <v>1</v>
      </c>
      <c r="P26" s="5">
        <v>2</v>
      </c>
      <c r="Q26" s="5"/>
      <c r="R26" s="5"/>
      <c r="S26" s="5"/>
      <c r="T26" s="5">
        <v>5</v>
      </c>
      <c r="U26" s="5">
        <v>4.5</v>
      </c>
      <c r="V26" s="5"/>
      <c r="W26" s="20">
        <f t="shared" si="0"/>
        <v>5.5625</v>
      </c>
      <c r="X26" s="7"/>
    </row>
    <row r="27" spans="1:24" x14ac:dyDescent="0.35">
      <c r="A27" s="5" t="s">
        <v>42</v>
      </c>
      <c r="B27" s="5" t="s">
        <v>43</v>
      </c>
      <c r="C27" s="5" t="s">
        <v>44</v>
      </c>
      <c r="D27" s="5"/>
      <c r="E27" s="5">
        <v>5</v>
      </c>
      <c r="F27" s="5"/>
      <c r="G27" s="5">
        <v>1</v>
      </c>
      <c r="H27" s="5"/>
      <c r="I27" s="5">
        <v>10</v>
      </c>
      <c r="J27" s="5">
        <v>2</v>
      </c>
      <c r="K27" s="5">
        <v>2</v>
      </c>
      <c r="L27" s="5"/>
      <c r="M27" s="5"/>
      <c r="N27" s="5"/>
      <c r="O27" s="5"/>
      <c r="P27" s="5">
        <v>2</v>
      </c>
      <c r="Q27" s="5"/>
      <c r="R27" s="5"/>
      <c r="S27" s="5"/>
      <c r="T27" s="5">
        <v>3</v>
      </c>
      <c r="U27" s="5">
        <v>5.5</v>
      </c>
      <c r="V27" s="5"/>
      <c r="W27" s="20">
        <f t="shared" si="0"/>
        <v>3.6875</v>
      </c>
      <c r="X27" s="7"/>
    </row>
    <row r="28" spans="1:24" x14ac:dyDescent="0.35">
      <c r="A28" s="5" t="s">
        <v>42</v>
      </c>
      <c r="B28" s="5" t="s">
        <v>45</v>
      </c>
      <c r="C28" s="5" t="s">
        <v>46</v>
      </c>
      <c r="D28" s="5"/>
      <c r="E28" s="5">
        <v>5</v>
      </c>
      <c r="F28" s="5"/>
      <c r="G28" s="5">
        <v>1</v>
      </c>
      <c r="H28" s="5"/>
      <c r="I28" s="5">
        <v>10</v>
      </c>
      <c r="J28" s="5">
        <v>3</v>
      </c>
      <c r="K28" s="5">
        <v>2</v>
      </c>
      <c r="L28" s="5"/>
      <c r="M28" s="5"/>
      <c r="N28" s="5"/>
      <c r="O28" s="5"/>
      <c r="P28" s="5">
        <v>2</v>
      </c>
      <c r="Q28" s="5"/>
      <c r="R28" s="5"/>
      <c r="S28" s="5"/>
      <c r="T28" s="5">
        <v>4</v>
      </c>
      <c r="U28" s="5">
        <v>5.5</v>
      </c>
      <c r="V28" s="5"/>
      <c r="W28" s="20">
        <f t="shared" si="0"/>
        <v>4.6875</v>
      </c>
      <c r="X28" s="7"/>
    </row>
    <row r="29" spans="1:24" x14ac:dyDescent="0.35">
      <c r="A29" s="5" t="s">
        <v>42</v>
      </c>
      <c r="B29" s="5" t="s">
        <v>47</v>
      </c>
      <c r="C29" s="5" t="s">
        <v>48</v>
      </c>
      <c r="D29" s="5"/>
      <c r="E29" s="5">
        <v>5</v>
      </c>
      <c r="F29" s="5">
        <v>1</v>
      </c>
      <c r="G29" s="5">
        <v>1</v>
      </c>
      <c r="H29" s="5">
        <v>12</v>
      </c>
      <c r="I29" s="5">
        <v>8</v>
      </c>
      <c r="J29" s="5">
        <v>6</v>
      </c>
      <c r="K29" s="5">
        <v>3</v>
      </c>
      <c r="L29" s="5"/>
      <c r="M29" s="5"/>
      <c r="N29" s="5">
        <v>1</v>
      </c>
      <c r="O29" s="5">
        <v>1</v>
      </c>
      <c r="P29" s="5">
        <v>1</v>
      </c>
      <c r="Q29" s="5">
        <v>2</v>
      </c>
      <c r="R29" s="5"/>
      <c r="S29" s="5"/>
      <c r="T29" s="5">
        <v>9</v>
      </c>
      <c r="U29" s="5">
        <v>3.5</v>
      </c>
      <c r="V29" s="5"/>
      <c r="W29" s="20">
        <f t="shared" si="0"/>
        <v>9.4375</v>
      </c>
      <c r="X29" s="7"/>
    </row>
    <row r="30" spans="1:24" x14ac:dyDescent="0.35">
      <c r="A30" s="5" t="s">
        <v>42</v>
      </c>
      <c r="B30" s="5" t="s">
        <v>49</v>
      </c>
      <c r="C30" s="5" t="s">
        <v>50</v>
      </c>
      <c r="D30" s="5"/>
      <c r="E30" s="5">
        <v>3</v>
      </c>
      <c r="F30" s="5"/>
      <c r="G30" s="5">
        <v>2</v>
      </c>
      <c r="H30" s="5"/>
      <c r="I30" s="5">
        <v>15</v>
      </c>
      <c r="J30" s="5">
        <v>4</v>
      </c>
      <c r="K30" s="5"/>
      <c r="L30" s="5"/>
      <c r="M30" s="5"/>
      <c r="N30" s="5">
        <v>1</v>
      </c>
      <c r="O30" s="5"/>
      <c r="P30" s="5">
        <v>1</v>
      </c>
      <c r="Q30" s="5"/>
      <c r="R30" s="5"/>
      <c r="S30" s="5"/>
      <c r="T30" s="5">
        <v>5</v>
      </c>
      <c r="U30" s="5">
        <v>7</v>
      </c>
      <c r="V30" s="5"/>
      <c r="W30" s="20">
        <f t="shared" si="0"/>
        <v>5.875</v>
      </c>
      <c r="X30" s="7" t="s">
        <v>108</v>
      </c>
    </row>
    <row r="31" spans="1:24" ht="22" x14ac:dyDescent="0.35">
      <c r="A31" s="5" t="s">
        <v>42</v>
      </c>
      <c r="B31" s="5" t="s">
        <v>51</v>
      </c>
      <c r="C31" s="5" t="s">
        <v>52</v>
      </c>
      <c r="D31" s="5"/>
      <c r="E31" s="5">
        <v>5</v>
      </c>
      <c r="F31" s="5"/>
      <c r="G31" s="5">
        <v>1</v>
      </c>
      <c r="H31" s="5"/>
      <c r="I31" s="5">
        <v>5</v>
      </c>
      <c r="J31" s="5">
        <v>4</v>
      </c>
      <c r="K31" s="5">
        <v>2</v>
      </c>
      <c r="L31" s="5"/>
      <c r="M31" s="5"/>
      <c r="N31" s="5"/>
      <c r="O31" s="5"/>
      <c r="P31" s="5">
        <v>2</v>
      </c>
      <c r="Q31" s="5"/>
      <c r="R31" s="5"/>
      <c r="S31" s="5"/>
      <c r="T31" s="5">
        <v>5</v>
      </c>
      <c r="U31" s="5">
        <v>1.5</v>
      </c>
      <c r="V31" s="5"/>
      <c r="W31" s="20">
        <f t="shared" si="0"/>
        <v>5.1875</v>
      </c>
      <c r="X31" s="7" t="s">
        <v>109</v>
      </c>
    </row>
    <row r="32" spans="1:24" x14ac:dyDescent="0.35">
      <c r="A32" s="5" t="s">
        <v>42</v>
      </c>
      <c r="B32" s="5" t="s">
        <v>53</v>
      </c>
      <c r="C32" s="5" t="s">
        <v>54</v>
      </c>
      <c r="D32" s="5"/>
      <c r="E32" s="5"/>
      <c r="F32" s="5"/>
      <c r="G32" s="5">
        <v>1</v>
      </c>
      <c r="H32" s="5"/>
      <c r="I32" s="5">
        <v>5</v>
      </c>
      <c r="J32" s="5">
        <v>2</v>
      </c>
      <c r="K32" s="5">
        <v>1</v>
      </c>
      <c r="L32" s="5"/>
      <c r="M32" s="5"/>
      <c r="N32" s="5"/>
      <c r="O32" s="5"/>
      <c r="P32" s="5"/>
      <c r="Q32" s="5">
        <v>1</v>
      </c>
      <c r="R32" s="5"/>
      <c r="S32" s="5"/>
      <c r="T32" s="5">
        <v>2</v>
      </c>
      <c r="U32" s="5">
        <v>7</v>
      </c>
      <c r="V32" s="5"/>
      <c r="W32" s="20">
        <f t="shared" si="0"/>
        <v>2.875</v>
      </c>
      <c r="X32" s="7" t="s">
        <v>107</v>
      </c>
    </row>
    <row r="33" spans="1:24" x14ac:dyDescent="0.35">
      <c r="A33" s="5" t="s">
        <v>42</v>
      </c>
      <c r="B33" s="5"/>
      <c r="C33" s="5" t="s">
        <v>55</v>
      </c>
      <c r="D33" s="5"/>
      <c r="E33" s="5"/>
      <c r="F33" s="5"/>
      <c r="G33" s="5">
        <v>1</v>
      </c>
      <c r="H33" s="5"/>
      <c r="I33" s="5">
        <v>5</v>
      </c>
      <c r="J33" s="5">
        <v>1</v>
      </c>
      <c r="K33" s="5"/>
      <c r="L33" s="5"/>
      <c r="M33" s="5"/>
      <c r="N33" s="5"/>
      <c r="O33" s="5"/>
      <c r="P33" s="5"/>
      <c r="Q33" s="5"/>
      <c r="R33" s="5"/>
      <c r="S33" s="5"/>
      <c r="T33" s="5">
        <v>1.5</v>
      </c>
      <c r="U33" s="5"/>
      <c r="V33" s="5"/>
      <c r="W33" s="20">
        <f t="shared" si="0"/>
        <v>1.5</v>
      </c>
      <c r="X33" s="7"/>
    </row>
    <row r="34" spans="1:24" x14ac:dyDescent="0.35">
      <c r="A34" s="5" t="s">
        <v>85</v>
      </c>
      <c r="B34" s="5" t="s">
        <v>86</v>
      </c>
      <c r="C34" s="5" t="s">
        <v>87</v>
      </c>
      <c r="D34" s="5">
        <v>0.5</v>
      </c>
      <c r="E34" s="5"/>
      <c r="F34" s="5">
        <v>1</v>
      </c>
      <c r="G34" s="5">
        <v>2</v>
      </c>
      <c r="H34" s="5">
        <v>10</v>
      </c>
      <c r="I34" s="5">
        <v>15</v>
      </c>
      <c r="J34" s="5">
        <v>8</v>
      </c>
      <c r="K34" s="5">
        <v>8</v>
      </c>
      <c r="L34" s="5"/>
      <c r="M34" s="5"/>
      <c r="N34" s="5">
        <v>6</v>
      </c>
      <c r="O34" s="5">
        <v>4</v>
      </c>
      <c r="P34" s="5">
        <v>1</v>
      </c>
      <c r="Q34" s="5">
        <v>2</v>
      </c>
      <c r="R34" s="5">
        <v>2</v>
      </c>
      <c r="S34" s="5">
        <v>2</v>
      </c>
      <c r="T34" s="5">
        <v>16</v>
      </c>
      <c r="U34" s="5">
        <v>2</v>
      </c>
      <c r="V34" s="5"/>
      <c r="W34" s="20">
        <f t="shared" si="0"/>
        <v>16.25</v>
      </c>
      <c r="X34" s="7"/>
    </row>
    <row r="35" spans="1:24" x14ac:dyDescent="0.35">
      <c r="A35" s="5" t="s">
        <v>85</v>
      </c>
      <c r="B35" s="5" t="s">
        <v>88</v>
      </c>
      <c r="C35" s="5" t="s">
        <v>89</v>
      </c>
      <c r="D35" s="5">
        <v>0.5</v>
      </c>
      <c r="E35" s="5"/>
      <c r="F35" s="5"/>
      <c r="G35" s="5">
        <v>3</v>
      </c>
      <c r="H35" s="5"/>
      <c r="I35" s="5">
        <v>25</v>
      </c>
      <c r="J35" s="5">
        <v>9</v>
      </c>
      <c r="K35" s="5">
        <v>6</v>
      </c>
      <c r="L35" s="5"/>
      <c r="M35" s="5">
        <v>2</v>
      </c>
      <c r="N35" s="5">
        <v>6</v>
      </c>
      <c r="O35" s="5">
        <v>2</v>
      </c>
      <c r="P35" s="5">
        <v>1</v>
      </c>
      <c r="Q35" s="5">
        <v>2</v>
      </c>
      <c r="R35" s="5">
        <v>3</v>
      </c>
      <c r="S35" s="5">
        <v>2</v>
      </c>
      <c r="T35" s="5">
        <v>17.5</v>
      </c>
      <c r="U35" s="5"/>
      <c r="V35" s="5"/>
      <c r="W35" s="20">
        <f t="shared" si="0"/>
        <v>17.5</v>
      </c>
      <c r="X35" s="7"/>
    </row>
    <row r="36" spans="1:24" x14ac:dyDescent="0.35">
      <c r="A36" s="5" t="s">
        <v>85</v>
      </c>
      <c r="B36" s="5" t="s">
        <v>90</v>
      </c>
      <c r="C36" s="5" t="s">
        <v>91</v>
      </c>
      <c r="D36" s="5"/>
      <c r="E36" s="5">
        <v>5</v>
      </c>
      <c r="F36" s="5"/>
      <c r="G36" s="5">
        <v>1</v>
      </c>
      <c r="H36" s="5"/>
      <c r="I36" s="5">
        <v>5</v>
      </c>
      <c r="J36" s="5">
        <v>1</v>
      </c>
      <c r="K36" s="5"/>
      <c r="L36" s="5"/>
      <c r="M36" s="5"/>
      <c r="N36" s="5"/>
      <c r="O36" s="5"/>
      <c r="P36" s="5"/>
      <c r="Q36" s="5"/>
      <c r="R36" s="5"/>
      <c r="S36" s="5"/>
      <c r="T36" s="5">
        <v>1</v>
      </c>
      <c r="U36" s="5">
        <v>5.5</v>
      </c>
      <c r="V36" s="5"/>
      <c r="W36" s="20">
        <f t="shared" si="0"/>
        <v>1.6875</v>
      </c>
      <c r="X36" s="7"/>
    </row>
    <row r="37" spans="1:24" x14ac:dyDescent="0.35">
      <c r="A37" s="5" t="s">
        <v>85</v>
      </c>
      <c r="B37" s="5" t="s">
        <v>92</v>
      </c>
      <c r="C37" s="5" t="s">
        <v>93</v>
      </c>
      <c r="D37" s="5"/>
      <c r="E37" s="5"/>
      <c r="F37" s="5"/>
      <c r="G37" s="5">
        <v>1</v>
      </c>
      <c r="H37" s="5"/>
      <c r="I37" s="5">
        <v>10</v>
      </c>
      <c r="J37" s="5">
        <v>1</v>
      </c>
      <c r="K37" s="5"/>
      <c r="L37" s="5"/>
      <c r="M37" s="5"/>
      <c r="N37" s="5"/>
      <c r="O37" s="5"/>
      <c r="P37" s="5"/>
      <c r="Q37" s="5"/>
      <c r="R37" s="5"/>
      <c r="S37" s="5"/>
      <c r="T37" s="5">
        <v>2</v>
      </c>
      <c r="U37" s="5"/>
      <c r="V37" s="5"/>
      <c r="W37" s="20">
        <f t="shared" si="0"/>
        <v>2</v>
      </c>
      <c r="X37" s="7"/>
    </row>
    <row r="38" spans="1:24" x14ac:dyDescent="0.35">
      <c r="A38" s="5" t="s">
        <v>85</v>
      </c>
      <c r="B38" s="5"/>
      <c r="C38" s="5" t="s">
        <v>94</v>
      </c>
      <c r="D38" s="5"/>
      <c r="E38" s="5"/>
      <c r="F38" s="5">
        <v>1</v>
      </c>
      <c r="G38" s="5"/>
      <c r="H38" s="5">
        <v>10</v>
      </c>
      <c r="I38" s="5"/>
      <c r="J38" s="5">
        <v>1</v>
      </c>
      <c r="K38" s="5"/>
      <c r="L38" s="5"/>
      <c r="M38" s="5"/>
      <c r="N38" s="5"/>
      <c r="O38" s="5"/>
      <c r="P38" s="5"/>
      <c r="Q38" s="5"/>
      <c r="R38" s="5"/>
      <c r="S38" s="5"/>
      <c r="T38" s="5">
        <v>2</v>
      </c>
      <c r="U38" s="5"/>
      <c r="V38" s="5"/>
      <c r="W38" s="20">
        <f t="shared" si="0"/>
        <v>2</v>
      </c>
      <c r="X38" s="7"/>
    </row>
    <row r="39" spans="1:24" x14ac:dyDescent="0.35">
      <c r="A39" s="5" t="s">
        <v>85</v>
      </c>
      <c r="B39" s="5"/>
      <c r="C39" s="5" t="s">
        <v>95</v>
      </c>
      <c r="D39" s="5"/>
      <c r="E39" s="5"/>
      <c r="F39" s="5"/>
      <c r="G39" s="5">
        <v>1</v>
      </c>
      <c r="H39" s="5"/>
      <c r="I39" s="5">
        <v>10</v>
      </c>
      <c r="J39" s="5"/>
      <c r="K39" s="5"/>
      <c r="L39" s="5"/>
      <c r="M39" s="5"/>
      <c r="N39" s="5">
        <v>1</v>
      </c>
      <c r="O39" s="5"/>
      <c r="P39" s="5"/>
      <c r="Q39" s="5"/>
      <c r="R39" s="5"/>
      <c r="S39" s="5"/>
      <c r="T39" s="5"/>
      <c r="U39" s="5">
        <v>9</v>
      </c>
      <c r="V39" s="5"/>
      <c r="W39" s="20">
        <f t="shared" si="0"/>
        <v>1.125</v>
      </c>
      <c r="X39" s="7" t="s">
        <v>105</v>
      </c>
    </row>
    <row r="40" spans="1:24" x14ac:dyDescent="0.35">
      <c r="A40" s="5" t="s">
        <v>56</v>
      </c>
      <c r="B40" s="5" t="s">
        <v>104</v>
      </c>
      <c r="C40" s="5" t="s">
        <v>57</v>
      </c>
      <c r="D40" s="5"/>
      <c r="E40" s="5">
        <v>3</v>
      </c>
      <c r="F40" s="5"/>
      <c r="G40" s="5">
        <v>1</v>
      </c>
      <c r="H40" s="5"/>
      <c r="I40" s="5">
        <v>8</v>
      </c>
      <c r="J40" s="5">
        <v>3</v>
      </c>
      <c r="K40" s="5">
        <v>5</v>
      </c>
      <c r="L40" s="5"/>
      <c r="M40" s="5"/>
      <c r="N40" s="5">
        <v>5</v>
      </c>
      <c r="O40" s="5"/>
      <c r="P40" s="5">
        <v>1</v>
      </c>
      <c r="Q40" s="5">
        <v>2</v>
      </c>
      <c r="R40" s="5"/>
      <c r="S40" s="5"/>
      <c r="T40" s="5">
        <v>5</v>
      </c>
      <c r="U40" s="5">
        <v>6.5</v>
      </c>
      <c r="V40" s="5"/>
      <c r="W40" s="20">
        <f t="shared" si="0"/>
        <v>5.8125</v>
      </c>
      <c r="X40" s="7"/>
    </row>
    <row r="41" spans="1:24" x14ac:dyDescent="0.35">
      <c r="A41" s="5" t="s">
        <v>56</v>
      </c>
      <c r="B41" s="5" t="s">
        <v>103</v>
      </c>
      <c r="C41" s="5" t="s">
        <v>58</v>
      </c>
      <c r="D41" s="5"/>
      <c r="E41" s="5">
        <v>5</v>
      </c>
      <c r="F41" s="5">
        <v>1</v>
      </c>
      <c r="G41" s="5">
        <v>1</v>
      </c>
      <c r="H41" s="5">
        <v>10</v>
      </c>
      <c r="I41" s="5">
        <v>5</v>
      </c>
      <c r="J41" s="5">
        <v>4</v>
      </c>
      <c r="K41" s="5">
        <v>2</v>
      </c>
      <c r="L41" s="5"/>
      <c r="M41" s="5"/>
      <c r="N41" s="5">
        <v>5</v>
      </c>
      <c r="O41" s="5"/>
      <c r="P41" s="5">
        <v>1</v>
      </c>
      <c r="Q41" s="5">
        <v>2</v>
      </c>
      <c r="R41" s="5"/>
      <c r="S41" s="5"/>
      <c r="T41" s="5">
        <v>5</v>
      </c>
      <c r="U41" s="5">
        <v>6.5</v>
      </c>
      <c r="V41" s="5"/>
      <c r="W41" s="20">
        <f t="shared" si="0"/>
        <v>5.8125</v>
      </c>
      <c r="X41" s="7"/>
    </row>
    <row r="42" spans="1:24" ht="15" customHeight="1" x14ac:dyDescent="0.35">
      <c r="A42" s="5" t="s">
        <v>56</v>
      </c>
      <c r="B42" s="5" t="s">
        <v>59</v>
      </c>
      <c r="C42" s="5" t="s">
        <v>60</v>
      </c>
      <c r="D42" s="5"/>
      <c r="E42" s="5">
        <v>5</v>
      </c>
      <c r="F42" s="5"/>
      <c r="G42" s="5">
        <v>2</v>
      </c>
      <c r="H42" s="5"/>
      <c r="I42" s="5">
        <v>15</v>
      </c>
      <c r="J42" s="5">
        <v>5</v>
      </c>
      <c r="K42" s="5">
        <v>2</v>
      </c>
      <c r="L42" s="5"/>
      <c r="M42" s="5"/>
      <c r="N42" s="5">
        <v>3</v>
      </c>
      <c r="O42" s="5"/>
      <c r="P42" s="5">
        <v>1</v>
      </c>
      <c r="Q42" s="5"/>
      <c r="R42" s="5"/>
      <c r="S42" s="5"/>
      <c r="T42" s="5">
        <v>7</v>
      </c>
      <c r="U42" s="5">
        <v>3.5</v>
      </c>
      <c r="V42" s="5"/>
      <c r="W42" s="20">
        <f t="shared" si="0"/>
        <v>7.4375</v>
      </c>
      <c r="X42" s="7"/>
    </row>
    <row r="43" spans="1:24" x14ac:dyDescent="0.35">
      <c r="A43" s="31" t="s">
        <v>96</v>
      </c>
      <c r="B43" s="30"/>
      <c r="C43" s="30"/>
      <c r="D43" s="8">
        <f>SUM(D5:D42)</f>
        <v>3.5</v>
      </c>
      <c r="E43" s="8">
        <f>SUM(E5:E42)</f>
        <v>109</v>
      </c>
      <c r="F43" s="8">
        <f t="shared" ref="F43:V43" si="1">SUM(F5:F42)</f>
        <v>16</v>
      </c>
      <c r="G43" s="8">
        <f t="shared" si="1"/>
        <v>38</v>
      </c>
      <c r="H43" s="8">
        <f t="shared" si="1"/>
        <v>194</v>
      </c>
      <c r="I43" s="8">
        <f t="shared" si="1"/>
        <v>292</v>
      </c>
      <c r="J43" s="8">
        <f t="shared" si="1"/>
        <v>140</v>
      </c>
      <c r="K43" s="8">
        <f t="shared" si="1"/>
        <v>83</v>
      </c>
      <c r="L43" s="8">
        <f t="shared" si="1"/>
        <v>0</v>
      </c>
      <c r="M43" s="8">
        <f t="shared" si="1"/>
        <v>2</v>
      </c>
      <c r="N43" s="8">
        <f t="shared" si="1"/>
        <v>78</v>
      </c>
      <c r="O43" s="8">
        <f t="shared" si="1"/>
        <v>21</v>
      </c>
      <c r="P43" s="8">
        <f t="shared" si="1"/>
        <v>33</v>
      </c>
      <c r="Q43" s="8">
        <f t="shared" si="1"/>
        <v>32</v>
      </c>
      <c r="R43" s="8">
        <f t="shared" si="1"/>
        <v>17</v>
      </c>
      <c r="S43" s="8">
        <f t="shared" si="1"/>
        <v>14</v>
      </c>
      <c r="T43" s="8">
        <f t="shared" si="1"/>
        <v>234</v>
      </c>
      <c r="U43" s="8">
        <f t="shared" si="1"/>
        <v>153.5</v>
      </c>
      <c r="V43" s="8">
        <f t="shared" si="1"/>
        <v>6</v>
      </c>
      <c r="W43" s="14">
        <f>SUM(W5:W42)</f>
        <v>253.21875</v>
      </c>
      <c r="X43" s="7"/>
    </row>
    <row r="44" spans="1:24" x14ac:dyDescent="0.35">
      <c r="A44" s="9"/>
      <c r="B44" s="9"/>
      <c r="C44" s="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7"/>
    </row>
    <row r="45" spans="1:24" x14ac:dyDescent="0.35">
      <c r="A45" s="31" t="s">
        <v>137</v>
      </c>
      <c r="B45" s="30"/>
      <c r="C45" s="30"/>
      <c r="D45" s="14">
        <f>SUM(D43/C65)</f>
        <v>9.2105263157894732E-2</v>
      </c>
      <c r="E45" s="14">
        <f>SUM(E43/C65)</f>
        <v>2.8684210526315788</v>
      </c>
      <c r="F45" s="14">
        <f>SUM(F43/C65)</f>
        <v>0.42105263157894735</v>
      </c>
      <c r="G45" s="8">
        <f>SUM(G43/C65)</f>
        <v>1</v>
      </c>
      <c r="H45" s="14">
        <f>SUM(H43/F43)</f>
        <v>12.125</v>
      </c>
      <c r="I45" s="14">
        <f>SUM(I43/G43)</f>
        <v>7.6842105263157894</v>
      </c>
      <c r="J45" s="14">
        <f>SUM(J43/C65)</f>
        <v>3.6842105263157894</v>
      </c>
      <c r="K45" s="14">
        <f>SUM(K43/C65)</f>
        <v>2.1842105263157894</v>
      </c>
      <c r="L45" s="8">
        <f>SUM(L43/C65)</f>
        <v>0</v>
      </c>
      <c r="M45" s="14">
        <f>SUM(M43/C65)</f>
        <v>5.2631578947368418E-2</v>
      </c>
      <c r="N45" s="14">
        <f>SUM(N43/C65)</f>
        <v>2.0526315789473686</v>
      </c>
      <c r="O45" s="14">
        <f>SUM(O43/C65)</f>
        <v>0.55263157894736847</v>
      </c>
      <c r="P45" s="8">
        <f>SUM(P43/C65)</f>
        <v>0.86842105263157898</v>
      </c>
      <c r="Q45" s="8">
        <f>SUM(Q43/C65)</f>
        <v>0.84210526315789469</v>
      </c>
      <c r="R45" s="8">
        <f>SUM(R43/C65)</f>
        <v>0.44736842105263158</v>
      </c>
      <c r="S45" s="8">
        <f>SUM(S43/C65)</f>
        <v>0.36842105263157893</v>
      </c>
      <c r="T45" s="14">
        <f>SUM(T43/C65)</f>
        <v>6.1578947368421053</v>
      </c>
      <c r="U45" s="14">
        <f>SUM(U43/C65)</f>
        <v>4.0394736842105265</v>
      </c>
      <c r="V45" s="14">
        <f>SUM(V43/C65)</f>
        <v>0.15789473684210525</v>
      </c>
      <c r="W45" s="14">
        <f>SUM(W43/C65)</f>
        <v>6.6636513157894735</v>
      </c>
      <c r="X45" s="18"/>
    </row>
    <row r="46" spans="1:24" x14ac:dyDescent="0.35">
      <c r="A46" s="17"/>
      <c r="B46" s="17"/>
      <c r="C46" s="1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18"/>
    </row>
    <row r="47" spans="1:24" x14ac:dyDescent="0.35">
      <c r="A47" s="9"/>
      <c r="B47" s="9"/>
      <c r="C47" s="9"/>
      <c r="D47" s="8"/>
      <c r="E47" s="8"/>
      <c r="F47" s="8"/>
      <c r="G47" s="8"/>
      <c r="H47" s="8"/>
      <c r="I47" s="8"/>
      <c r="K47" s="31"/>
      <c r="L47" s="30"/>
      <c r="M47" s="30"/>
      <c r="N47" s="30"/>
      <c r="O47" s="30"/>
      <c r="P47" s="30"/>
      <c r="Q47" s="8"/>
      <c r="R47" s="8"/>
      <c r="S47" s="8"/>
      <c r="T47" s="8"/>
      <c r="U47" s="8"/>
      <c r="V47" s="8"/>
      <c r="W47" s="8"/>
      <c r="X47" s="7"/>
    </row>
    <row r="48" spans="1:24" x14ac:dyDescent="0.35">
      <c r="A48" s="9"/>
      <c r="B48" s="9"/>
      <c r="C48" s="9"/>
      <c r="D48" s="8"/>
      <c r="E48" s="8"/>
      <c r="F48" s="8"/>
      <c r="G48" s="8"/>
      <c r="H48" s="8"/>
      <c r="I48" s="8"/>
      <c r="K48" s="31"/>
      <c r="L48" s="30"/>
      <c r="M48" s="30"/>
      <c r="N48" s="30"/>
      <c r="O48" s="30"/>
      <c r="P48" s="30"/>
      <c r="Q48" s="8"/>
      <c r="R48" s="8"/>
      <c r="S48" s="8"/>
      <c r="T48" s="8"/>
      <c r="U48" s="8"/>
      <c r="V48" s="8"/>
      <c r="W48" s="8"/>
      <c r="X48" s="15" t="s">
        <v>113</v>
      </c>
    </row>
    <row r="49" spans="1:24" x14ac:dyDescent="0.35">
      <c r="A49" s="9"/>
      <c r="B49" s="9"/>
      <c r="C49" s="9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7"/>
    </row>
    <row r="50" spans="1:24" x14ac:dyDescent="0.35">
      <c r="A50" s="9"/>
      <c r="B50" s="9"/>
      <c r="C50" s="9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11"/>
    </row>
    <row r="51" spans="1:24" x14ac:dyDescent="0.35">
      <c r="A51" s="9"/>
      <c r="B51" s="9"/>
      <c r="C51" s="9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11"/>
    </row>
    <row r="52" spans="1:24" x14ac:dyDescent="0.35">
      <c r="A52" s="9"/>
      <c r="B52" s="9"/>
      <c r="C52" s="9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7"/>
    </row>
    <row r="53" spans="1:24" x14ac:dyDescent="0.3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44" t="s">
        <v>122</v>
      </c>
      <c r="X53" s="7"/>
    </row>
    <row r="54" spans="1:24" s="1" customFormat="1" x14ac:dyDescent="0.35">
      <c r="A54" s="6"/>
      <c r="B54" s="33" t="s">
        <v>116</v>
      </c>
      <c r="C54" s="42" t="s">
        <v>133</v>
      </c>
      <c r="D54" s="26" t="s">
        <v>134</v>
      </c>
      <c r="E54" s="26"/>
      <c r="F54" s="26" t="s">
        <v>3</v>
      </c>
      <c r="G54" s="26" t="s">
        <v>4</v>
      </c>
      <c r="H54" s="26" t="s">
        <v>20</v>
      </c>
      <c r="I54" s="26" t="s">
        <v>5</v>
      </c>
      <c r="J54" s="26" t="s">
        <v>6</v>
      </c>
      <c r="K54" s="26" t="s">
        <v>7</v>
      </c>
      <c r="L54" s="32" t="s">
        <v>8</v>
      </c>
      <c r="M54" s="26" t="s">
        <v>9</v>
      </c>
      <c r="N54" s="26" t="s">
        <v>10</v>
      </c>
      <c r="O54" s="26" t="s">
        <v>11</v>
      </c>
      <c r="P54" s="26" t="s">
        <v>12</v>
      </c>
      <c r="Q54" s="26"/>
      <c r="R54" s="26"/>
      <c r="S54" s="26"/>
      <c r="T54" s="26" t="s">
        <v>17</v>
      </c>
      <c r="U54" s="26"/>
      <c r="V54" s="26"/>
      <c r="W54" s="45"/>
      <c r="X54" s="6"/>
    </row>
    <row r="55" spans="1:24" s="1" customFormat="1" x14ac:dyDescent="0.35">
      <c r="A55" s="6"/>
      <c r="B55" s="33"/>
      <c r="C55" s="43"/>
      <c r="D55" s="6" t="s">
        <v>1</v>
      </c>
      <c r="E55" s="6" t="s">
        <v>2</v>
      </c>
      <c r="F55" s="26"/>
      <c r="G55" s="26"/>
      <c r="H55" s="26"/>
      <c r="I55" s="26"/>
      <c r="J55" s="26"/>
      <c r="K55" s="26"/>
      <c r="L55" s="32"/>
      <c r="M55" s="26"/>
      <c r="N55" s="26"/>
      <c r="O55" s="26"/>
      <c r="P55" s="6" t="s">
        <v>13</v>
      </c>
      <c r="Q55" s="6" t="s">
        <v>14</v>
      </c>
      <c r="R55" s="6" t="s">
        <v>15</v>
      </c>
      <c r="S55" s="6" t="s">
        <v>16</v>
      </c>
      <c r="T55" s="6" t="s">
        <v>2</v>
      </c>
      <c r="U55" s="6" t="s">
        <v>18</v>
      </c>
      <c r="V55" s="6" t="s">
        <v>19</v>
      </c>
      <c r="W55" s="45"/>
      <c r="X55" s="6"/>
    </row>
    <row r="56" spans="1:24" x14ac:dyDescent="0.35">
      <c r="A56" s="5"/>
      <c r="B56" s="5" t="s">
        <v>37</v>
      </c>
      <c r="C56" s="5">
        <v>2</v>
      </c>
      <c r="D56" s="5">
        <f>SUM(D5:D6)</f>
        <v>0</v>
      </c>
      <c r="E56" s="5">
        <f t="shared" ref="E56:V56" si="2">SUM(E5:E6)</f>
        <v>6</v>
      </c>
      <c r="F56" s="5">
        <f t="shared" si="2"/>
        <v>2</v>
      </c>
      <c r="G56" s="5">
        <f t="shared" si="2"/>
        <v>2</v>
      </c>
      <c r="H56" s="5">
        <f t="shared" si="2"/>
        <v>27</v>
      </c>
      <c r="I56" s="5">
        <f t="shared" si="2"/>
        <v>16</v>
      </c>
      <c r="J56" s="5">
        <f t="shared" si="2"/>
        <v>6</v>
      </c>
      <c r="K56" s="5">
        <f t="shared" si="2"/>
        <v>6</v>
      </c>
      <c r="L56" s="5">
        <f t="shared" si="2"/>
        <v>0</v>
      </c>
      <c r="M56" s="5">
        <f t="shared" si="2"/>
        <v>0</v>
      </c>
      <c r="N56" s="5">
        <f t="shared" si="2"/>
        <v>3</v>
      </c>
      <c r="O56" s="5">
        <f t="shared" si="2"/>
        <v>1</v>
      </c>
      <c r="P56" s="5">
        <f t="shared" si="2"/>
        <v>1</v>
      </c>
      <c r="Q56" s="5">
        <f t="shared" si="2"/>
        <v>0</v>
      </c>
      <c r="R56" s="5">
        <f t="shared" si="2"/>
        <v>0</v>
      </c>
      <c r="S56" s="5">
        <f t="shared" si="2"/>
        <v>0</v>
      </c>
      <c r="T56" s="5">
        <f t="shared" si="2"/>
        <v>11</v>
      </c>
      <c r="U56" s="5">
        <f t="shared" si="2"/>
        <v>7.5</v>
      </c>
      <c r="V56" s="5">
        <f t="shared" si="2"/>
        <v>0</v>
      </c>
      <c r="W56" s="20">
        <f>SUM(W5:W6)</f>
        <v>11.9375</v>
      </c>
      <c r="X56" s="7"/>
    </row>
    <row r="57" spans="1:24" x14ac:dyDescent="0.35">
      <c r="A57" s="5"/>
      <c r="B57" s="5" t="s">
        <v>27</v>
      </c>
      <c r="C57" s="5">
        <v>5</v>
      </c>
      <c r="D57" s="5">
        <f>SUM(D7:D11)</f>
        <v>0</v>
      </c>
      <c r="E57" s="5">
        <f t="shared" ref="E57:V57" si="3">SUM(E7:E11)</f>
        <v>17</v>
      </c>
      <c r="F57" s="5">
        <f t="shared" si="3"/>
        <v>1</v>
      </c>
      <c r="G57" s="5">
        <f t="shared" si="3"/>
        <v>4</v>
      </c>
      <c r="H57" s="5">
        <f t="shared" si="3"/>
        <v>10</v>
      </c>
      <c r="I57" s="5">
        <f t="shared" si="3"/>
        <v>30</v>
      </c>
      <c r="J57" s="5">
        <f t="shared" si="3"/>
        <v>12</v>
      </c>
      <c r="K57" s="5">
        <f t="shared" si="3"/>
        <v>8</v>
      </c>
      <c r="L57" s="5">
        <f t="shared" si="3"/>
        <v>0</v>
      </c>
      <c r="M57" s="5">
        <f t="shared" si="3"/>
        <v>0</v>
      </c>
      <c r="N57" s="5">
        <f t="shared" si="3"/>
        <v>10</v>
      </c>
      <c r="O57" s="5">
        <f t="shared" si="3"/>
        <v>2</v>
      </c>
      <c r="P57" s="5">
        <f t="shared" si="3"/>
        <v>3</v>
      </c>
      <c r="Q57" s="5">
        <f t="shared" si="3"/>
        <v>4</v>
      </c>
      <c r="R57" s="5">
        <f t="shared" si="3"/>
        <v>0</v>
      </c>
      <c r="S57" s="5">
        <f t="shared" si="3"/>
        <v>0</v>
      </c>
      <c r="T57" s="5">
        <f t="shared" si="3"/>
        <v>17</v>
      </c>
      <c r="U57" s="5">
        <f t="shared" si="3"/>
        <v>28</v>
      </c>
      <c r="V57" s="5">
        <f t="shared" si="3"/>
        <v>6</v>
      </c>
      <c r="W57" s="20">
        <f>SUM(W7:W11)</f>
        <v>20.53125</v>
      </c>
      <c r="X57" s="7"/>
    </row>
    <row r="58" spans="1:24" x14ac:dyDescent="0.35">
      <c r="A58" s="5"/>
      <c r="B58" s="5" t="s">
        <v>77</v>
      </c>
      <c r="C58" s="5">
        <v>4</v>
      </c>
      <c r="D58" s="5">
        <f>SUM(D12:D15)</f>
        <v>0</v>
      </c>
      <c r="E58" s="5">
        <f t="shared" ref="E58:V58" si="4">SUM(E12:E15)</f>
        <v>14</v>
      </c>
      <c r="F58" s="5">
        <f t="shared" si="4"/>
        <v>2</v>
      </c>
      <c r="G58" s="5">
        <f t="shared" si="4"/>
        <v>2</v>
      </c>
      <c r="H58" s="5">
        <f t="shared" si="4"/>
        <v>20</v>
      </c>
      <c r="I58" s="5">
        <f t="shared" si="4"/>
        <v>15</v>
      </c>
      <c r="J58" s="5">
        <f t="shared" si="4"/>
        <v>10</v>
      </c>
      <c r="K58" s="5">
        <f t="shared" si="4"/>
        <v>5</v>
      </c>
      <c r="L58" s="5">
        <f t="shared" si="4"/>
        <v>0</v>
      </c>
      <c r="M58" s="5">
        <f t="shared" si="4"/>
        <v>0</v>
      </c>
      <c r="N58" s="5">
        <f t="shared" si="4"/>
        <v>8</v>
      </c>
      <c r="O58" s="5">
        <f t="shared" si="4"/>
        <v>2</v>
      </c>
      <c r="P58" s="5">
        <f t="shared" si="4"/>
        <v>4</v>
      </c>
      <c r="Q58" s="5">
        <f t="shared" si="4"/>
        <v>4</v>
      </c>
      <c r="R58" s="5">
        <f t="shared" si="4"/>
        <v>0</v>
      </c>
      <c r="S58" s="5">
        <f t="shared" si="4"/>
        <v>0</v>
      </c>
      <c r="T58" s="5">
        <f t="shared" si="4"/>
        <v>21</v>
      </c>
      <c r="U58" s="5">
        <f t="shared" si="4"/>
        <v>11.5</v>
      </c>
      <c r="V58" s="5">
        <f t="shared" si="4"/>
        <v>0</v>
      </c>
      <c r="W58" s="20">
        <f>SUM(W12:W15)</f>
        <v>22.4375</v>
      </c>
      <c r="X58" s="7"/>
    </row>
    <row r="59" spans="1:24" x14ac:dyDescent="0.35">
      <c r="A59" s="5"/>
      <c r="B59" s="5" t="s">
        <v>21</v>
      </c>
      <c r="C59" s="5">
        <v>3</v>
      </c>
      <c r="D59" s="5">
        <f>SUM(D16:D18)</f>
        <v>0.5</v>
      </c>
      <c r="E59" s="5">
        <f t="shared" ref="E59:V59" si="5">SUM(E16:E18)</f>
        <v>10</v>
      </c>
      <c r="F59" s="5">
        <f t="shared" si="5"/>
        <v>3</v>
      </c>
      <c r="G59" s="5">
        <f t="shared" si="5"/>
        <v>3</v>
      </c>
      <c r="H59" s="5">
        <f t="shared" si="5"/>
        <v>45</v>
      </c>
      <c r="I59" s="5">
        <f t="shared" si="5"/>
        <v>20</v>
      </c>
      <c r="J59" s="5">
        <f t="shared" si="5"/>
        <v>21</v>
      </c>
      <c r="K59" s="5">
        <f t="shared" si="5"/>
        <v>4</v>
      </c>
      <c r="L59" s="5">
        <f t="shared" si="5"/>
        <v>0</v>
      </c>
      <c r="M59" s="5">
        <f t="shared" si="5"/>
        <v>0</v>
      </c>
      <c r="N59" s="5">
        <f t="shared" si="5"/>
        <v>3</v>
      </c>
      <c r="O59" s="5">
        <f t="shared" si="5"/>
        <v>1</v>
      </c>
      <c r="P59" s="5">
        <f t="shared" si="5"/>
        <v>3</v>
      </c>
      <c r="Q59" s="5">
        <f t="shared" si="5"/>
        <v>4</v>
      </c>
      <c r="R59" s="5">
        <f t="shared" si="5"/>
        <v>2</v>
      </c>
      <c r="S59" s="5">
        <f t="shared" si="5"/>
        <v>2</v>
      </c>
      <c r="T59" s="5">
        <f t="shared" si="5"/>
        <v>32</v>
      </c>
      <c r="U59" s="5">
        <f t="shared" si="5"/>
        <v>9</v>
      </c>
      <c r="V59" s="5">
        <f t="shared" si="5"/>
        <v>0</v>
      </c>
      <c r="W59" s="20">
        <f>SUM(W16:W18)</f>
        <v>33.125</v>
      </c>
      <c r="X59" s="7"/>
    </row>
    <row r="60" spans="1:24" x14ac:dyDescent="0.35">
      <c r="A60" s="5"/>
      <c r="B60" s="5" t="s">
        <v>61</v>
      </c>
      <c r="C60" s="5">
        <v>5</v>
      </c>
      <c r="D60" s="5">
        <f>SUM(D19:D23)</f>
        <v>1</v>
      </c>
      <c r="E60" s="5">
        <f t="shared" ref="E60:V60" si="6">SUM(E19:E23)</f>
        <v>16</v>
      </c>
      <c r="F60" s="5">
        <f t="shared" si="6"/>
        <v>2</v>
      </c>
      <c r="G60" s="5">
        <f t="shared" si="6"/>
        <v>4</v>
      </c>
      <c r="H60" s="5">
        <f t="shared" si="6"/>
        <v>30</v>
      </c>
      <c r="I60" s="5">
        <f t="shared" si="6"/>
        <v>30</v>
      </c>
      <c r="J60" s="5">
        <f t="shared" si="6"/>
        <v>20</v>
      </c>
      <c r="K60" s="5">
        <f t="shared" si="6"/>
        <v>15</v>
      </c>
      <c r="L60" s="5">
        <f t="shared" si="6"/>
        <v>0</v>
      </c>
      <c r="M60" s="5">
        <f t="shared" si="6"/>
        <v>0</v>
      </c>
      <c r="N60" s="5">
        <f t="shared" si="6"/>
        <v>16</v>
      </c>
      <c r="O60" s="5">
        <f t="shared" si="6"/>
        <v>5</v>
      </c>
      <c r="P60" s="5">
        <f t="shared" si="6"/>
        <v>5</v>
      </c>
      <c r="Q60" s="5">
        <f t="shared" si="6"/>
        <v>6</v>
      </c>
      <c r="R60" s="5">
        <f t="shared" si="6"/>
        <v>4</v>
      </c>
      <c r="S60" s="5">
        <f t="shared" si="6"/>
        <v>4</v>
      </c>
      <c r="T60" s="5">
        <f t="shared" si="6"/>
        <v>36</v>
      </c>
      <c r="U60" s="5">
        <f t="shared" si="6"/>
        <v>24</v>
      </c>
      <c r="V60" s="5">
        <f t="shared" si="6"/>
        <v>0</v>
      </c>
      <c r="W60" s="20">
        <f>SUM(W19:W23)</f>
        <v>39</v>
      </c>
      <c r="X60" s="7"/>
    </row>
    <row r="61" spans="1:24" x14ac:dyDescent="0.35">
      <c r="A61" s="5"/>
      <c r="B61" s="5" t="s">
        <v>70</v>
      </c>
      <c r="C61" s="5">
        <v>3</v>
      </c>
      <c r="D61" s="5">
        <f>SUM(D24:D26)</f>
        <v>1</v>
      </c>
      <c r="E61" s="5">
        <f t="shared" ref="E61:V61" si="7">SUM(E24:E26)</f>
        <v>5</v>
      </c>
      <c r="F61" s="5">
        <f t="shared" si="7"/>
        <v>2</v>
      </c>
      <c r="G61" s="5">
        <f t="shared" si="7"/>
        <v>3</v>
      </c>
      <c r="H61" s="5">
        <f t="shared" si="7"/>
        <v>20</v>
      </c>
      <c r="I61" s="5">
        <f t="shared" si="7"/>
        <v>30</v>
      </c>
      <c r="J61" s="5">
        <f t="shared" si="7"/>
        <v>17</v>
      </c>
      <c r="K61" s="5">
        <f t="shared" si="7"/>
        <v>12</v>
      </c>
      <c r="L61" s="5">
        <f t="shared" si="7"/>
        <v>0</v>
      </c>
      <c r="M61" s="5">
        <f t="shared" si="7"/>
        <v>0</v>
      </c>
      <c r="N61" s="5">
        <f t="shared" si="7"/>
        <v>10</v>
      </c>
      <c r="O61" s="5">
        <f t="shared" si="7"/>
        <v>3</v>
      </c>
      <c r="P61" s="5">
        <f t="shared" si="7"/>
        <v>4</v>
      </c>
      <c r="Q61" s="5">
        <f t="shared" si="7"/>
        <v>3</v>
      </c>
      <c r="R61" s="5">
        <f t="shared" si="7"/>
        <v>6</v>
      </c>
      <c r="S61" s="5">
        <f t="shared" si="7"/>
        <v>4</v>
      </c>
      <c r="T61" s="5">
        <f t="shared" si="7"/>
        <v>32</v>
      </c>
      <c r="U61" s="5">
        <f t="shared" si="7"/>
        <v>10.5</v>
      </c>
      <c r="V61" s="5">
        <f t="shared" si="7"/>
        <v>0</v>
      </c>
      <c r="W61" s="20">
        <f>SUM(W24:W26)</f>
        <v>33.3125</v>
      </c>
      <c r="X61" s="7"/>
    </row>
    <row r="62" spans="1:24" x14ac:dyDescent="0.35">
      <c r="A62" s="5"/>
      <c r="B62" s="5" t="s">
        <v>42</v>
      </c>
      <c r="C62" s="5">
        <v>7</v>
      </c>
      <c r="D62" s="5">
        <f>SUM(D27:D33)</f>
        <v>0</v>
      </c>
      <c r="E62" s="5">
        <f t="shared" ref="E62:V62" si="8">SUM(E27:E33)</f>
        <v>23</v>
      </c>
      <c r="F62" s="5">
        <f t="shared" si="8"/>
        <v>1</v>
      </c>
      <c r="G62" s="5">
        <f t="shared" si="8"/>
        <v>8</v>
      </c>
      <c r="H62" s="5">
        <f t="shared" si="8"/>
        <v>12</v>
      </c>
      <c r="I62" s="5">
        <f t="shared" si="8"/>
        <v>58</v>
      </c>
      <c r="J62" s="5">
        <f t="shared" si="8"/>
        <v>22</v>
      </c>
      <c r="K62" s="5">
        <f t="shared" si="8"/>
        <v>10</v>
      </c>
      <c r="L62" s="5">
        <f t="shared" si="8"/>
        <v>0</v>
      </c>
      <c r="M62" s="5">
        <f t="shared" si="8"/>
        <v>0</v>
      </c>
      <c r="N62" s="5">
        <f t="shared" si="8"/>
        <v>2</v>
      </c>
      <c r="O62" s="5">
        <f t="shared" si="8"/>
        <v>1</v>
      </c>
      <c r="P62" s="5">
        <f t="shared" si="8"/>
        <v>8</v>
      </c>
      <c r="Q62" s="5">
        <f t="shared" si="8"/>
        <v>3</v>
      </c>
      <c r="R62" s="5">
        <f t="shared" si="8"/>
        <v>0</v>
      </c>
      <c r="S62" s="5">
        <f t="shared" si="8"/>
        <v>0</v>
      </c>
      <c r="T62" s="5">
        <f t="shared" si="8"/>
        <v>29.5</v>
      </c>
      <c r="U62" s="5">
        <f t="shared" si="8"/>
        <v>30</v>
      </c>
      <c r="V62" s="5">
        <f t="shared" si="8"/>
        <v>0</v>
      </c>
      <c r="W62" s="20">
        <f>SUM(W27:W33)</f>
        <v>33.25</v>
      </c>
      <c r="X62" s="7"/>
    </row>
    <row r="63" spans="1:24" x14ac:dyDescent="0.35">
      <c r="A63" s="5"/>
      <c r="B63" s="5" t="s">
        <v>85</v>
      </c>
      <c r="C63" s="5">
        <v>6</v>
      </c>
      <c r="D63" s="5">
        <f>SUM(D34:D39)</f>
        <v>1</v>
      </c>
      <c r="E63" s="5">
        <f t="shared" ref="E63:V63" si="9">SUM(E34:E39)</f>
        <v>5</v>
      </c>
      <c r="F63" s="5">
        <f t="shared" si="9"/>
        <v>2</v>
      </c>
      <c r="G63" s="5">
        <f t="shared" si="9"/>
        <v>8</v>
      </c>
      <c r="H63" s="5">
        <f t="shared" si="9"/>
        <v>20</v>
      </c>
      <c r="I63" s="5">
        <f t="shared" si="9"/>
        <v>65</v>
      </c>
      <c r="J63" s="5">
        <f t="shared" si="9"/>
        <v>20</v>
      </c>
      <c r="K63" s="5">
        <f t="shared" si="9"/>
        <v>14</v>
      </c>
      <c r="L63" s="5">
        <f t="shared" si="9"/>
        <v>0</v>
      </c>
      <c r="M63" s="5">
        <f t="shared" si="9"/>
        <v>2</v>
      </c>
      <c r="N63" s="5">
        <f t="shared" si="9"/>
        <v>13</v>
      </c>
      <c r="O63" s="5">
        <f t="shared" si="9"/>
        <v>6</v>
      </c>
      <c r="P63" s="5">
        <f t="shared" si="9"/>
        <v>2</v>
      </c>
      <c r="Q63" s="5">
        <f t="shared" si="9"/>
        <v>4</v>
      </c>
      <c r="R63" s="5">
        <f t="shared" si="9"/>
        <v>5</v>
      </c>
      <c r="S63" s="5">
        <f t="shared" si="9"/>
        <v>4</v>
      </c>
      <c r="T63" s="5">
        <f t="shared" si="9"/>
        <v>38.5</v>
      </c>
      <c r="U63" s="5">
        <f t="shared" si="9"/>
        <v>16.5</v>
      </c>
      <c r="V63" s="5">
        <f t="shared" si="9"/>
        <v>0</v>
      </c>
      <c r="W63" s="20">
        <f>SUM(W34:W39)</f>
        <v>40.5625</v>
      </c>
      <c r="X63" s="7"/>
    </row>
    <row r="64" spans="1:24" x14ac:dyDescent="0.35">
      <c r="A64" s="5"/>
      <c r="B64" s="5" t="s">
        <v>56</v>
      </c>
      <c r="C64" s="5">
        <v>3</v>
      </c>
      <c r="D64" s="5">
        <f>SUM(D40:D42)</f>
        <v>0</v>
      </c>
      <c r="E64" s="5">
        <f t="shared" ref="E64:V64" si="10">SUM(E40:E42)</f>
        <v>13</v>
      </c>
      <c r="F64" s="5">
        <f t="shared" si="10"/>
        <v>1</v>
      </c>
      <c r="G64" s="5">
        <f t="shared" si="10"/>
        <v>4</v>
      </c>
      <c r="H64" s="5">
        <f t="shared" si="10"/>
        <v>10</v>
      </c>
      <c r="I64" s="5">
        <f t="shared" si="10"/>
        <v>28</v>
      </c>
      <c r="J64" s="5">
        <f t="shared" si="10"/>
        <v>12</v>
      </c>
      <c r="K64" s="5">
        <f t="shared" si="10"/>
        <v>9</v>
      </c>
      <c r="L64" s="5">
        <f t="shared" si="10"/>
        <v>0</v>
      </c>
      <c r="M64" s="5">
        <f t="shared" si="10"/>
        <v>0</v>
      </c>
      <c r="N64" s="5">
        <f t="shared" si="10"/>
        <v>13</v>
      </c>
      <c r="O64" s="5">
        <f t="shared" si="10"/>
        <v>0</v>
      </c>
      <c r="P64" s="5">
        <f t="shared" si="10"/>
        <v>3</v>
      </c>
      <c r="Q64" s="5">
        <f t="shared" si="10"/>
        <v>4</v>
      </c>
      <c r="R64" s="5">
        <f t="shared" si="10"/>
        <v>0</v>
      </c>
      <c r="S64" s="5">
        <f t="shared" si="10"/>
        <v>0</v>
      </c>
      <c r="T64" s="5">
        <f t="shared" si="10"/>
        <v>17</v>
      </c>
      <c r="U64" s="5">
        <f t="shared" si="10"/>
        <v>16.5</v>
      </c>
      <c r="V64" s="5">
        <f t="shared" si="10"/>
        <v>0</v>
      </c>
      <c r="W64" s="20">
        <f>SUM(W40:W42)</f>
        <v>19.0625</v>
      </c>
      <c r="X64" s="7"/>
    </row>
    <row r="65" spans="1:24" s="3" customFormat="1" x14ac:dyDescent="0.35">
      <c r="A65" s="8"/>
      <c r="B65" s="8" t="s">
        <v>96</v>
      </c>
      <c r="C65" s="8">
        <f>SUM(C56:C64)</f>
        <v>38</v>
      </c>
      <c r="D65" s="8">
        <f>SUM(D56:D64)</f>
        <v>3.5</v>
      </c>
      <c r="E65" s="8">
        <f t="shared" ref="E65:V65" si="11">SUM(E56:E64)</f>
        <v>109</v>
      </c>
      <c r="F65" s="8">
        <f t="shared" si="11"/>
        <v>16</v>
      </c>
      <c r="G65" s="8">
        <f t="shared" si="11"/>
        <v>38</v>
      </c>
      <c r="H65" s="8">
        <f t="shared" si="11"/>
        <v>194</v>
      </c>
      <c r="I65" s="8">
        <f t="shared" si="11"/>
        <v>292</v>
      </c>
      <c r="J65" s="8">
        <f t="shared" si="11"/>
        <v>140</v>
      </c>
      <c r="K65" s="8">
        <f t="shared" si="11"/>
        <v>83</v>
      </c>
      <c r="L65" s="8">
        <f t="shared" si="11"/>
        <v>0</v>
      </c>
      <c r="M65" s="8">
        <f t="shared" si="11"/>
        <v>2</v>
      </c>
      <c r="N65" s="8">
        <f t="shared" si="11"/>
        <v>78</v>
      </c>
      <c r="O65" s="8">
        <f t="shared" si="11"/>
        <v>21</v>
      </c>
      <c r="P65" s="8">
        <f t="shared" si="11"/>
        <v>33</v>
      </c>
      <c r="Q65" s="8">
        <f t="shared" si="11"/>
        <v>32</v>
      </c>
      <c r="R65" s="8">
        <f t="shared" si="11"/>
        <v>17</v>
      </c>
      <c r="S65" s="8">
        <f t="shared" si="11"/>
        <v>14</v>
      </c>
      <c r="T65" s="8">
        <f t="shared" si="11"/>
        <v>234</v>
      </c>
      <c r="U65" s="8">
        <f t="shared" si="11"/>
        <v>153.5</v>
      </c>
      <c r="V65" s="8">
        <f t="shared" si="11"/>
        <v>6</v>
      </c>
      <c r="W65" s="14">
        <f>SUM(W56:W64)</f>
        <v>253.21875</v>
      </c>
      <c r="X65" s="10"/>
    </row>
    <row r="66" spans="1:24" s="3" customFormat="1" x14ac:dyDescent="0.3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10"/>
    </row>
    <row r="67" spans="1:24" x14ac:dyDescent="0.3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7"/>
    </row>
    <row r="68" spans="1:24" x14ac:dyDescent="0.35">
      <c r="A68" s="5"/>
      <c r="B68" s="5" t="s">
        <v>98</v>
      </c>
      <c r="C68" s="5">
        <f>(T43)</f>
        <v>234</v>
      </c>
      <c r="D68" s="5"/>
      <c r="E68" s="5"/>
      <c r="F68" s="31" t="s">
        <v>121</v>
      </c>
      <c r="G68" s="30"/>
      <c r="H68" s="30"/>
      <c r="I68" s="30"/>
      <c r="J68" s="19" t="s">
        <v>124</v>
      </c>
      <c r="K68" s="19" t="s">
        <v>125</v>
      </c>
      <c r="L68" s="5"/>
      <c r="N68" s="31" t="s">
        <v>127</v>
      </c>
      <c r="O68" s="30"/>
      <c r="P68" s="30"/>
      <c r="Q68" s="30"/>
      <c r="R68" s="30"/>
      <c r="S68" s="30"/>
      <c r="T68" s="8">
        <f>SUM(J43+P43+Q43+R43+S43)</f>
        <v>236</v>
      </c>
      <c r="U68" s="8" t="s">
        <v>129</v>
      </c>
      <c r="X68" s="7"/>
    </row>
    <row r="69" spans="1:24" ht="22" x14ac:dyDescent="0.35">
      <c r="A69" s="5"/>
      <c r="B69" s="7" t="s">
        <v>99</v>
      </c>
      <c r="C69" s="20">
        <f>(U43/8)</f>
        <v>19.1875</v>
      </c>
      <c r="D69" s="5"/>
      <c r="E69" s="5"/>
      <c r="F69" s="29" t="s">
        <v>37</v>
      </c>
      <c r="G69" s="30"/>
      <c r="H69" s="30"/>
      <c r="I69" s="30"/>
      <c r="J69" s="20">
        <f>SUM(T56+U56/8)</f>
        <v>11.9375</v>
      </c>
      <c r="K69" s="20">
        <f>SUM(J69/C56)</f>
        <v>5.96875</v>
      </c>
      <c r="L69" s="5"/>
      <c r="N69" s="41" t="s">
        <v>128</v>
      </c>
      <c r="O69" s="38"/>
      <c r="P69" s="38"/>
      <c r="Q69" s="38"/>
      <c r="R69" s="38"/>
      <c r="S69" s="38"/>
      <c r="T69" s="24">
        <f>SUM(T68/C65)</f>
        <v>6.2105263157894735</v>
      </c>
      <c r="U69" s="8" t="s">
        <v>129</v>
      </c>
      <c r="X69" s="7"/>
    </row>
    <row r="70" spans="1:24" ht="22" x14ac:dyDescent="0.35">
      <c r="A70" s="5"/>
      <c r="B70" s="7" t="s">
        <v>136</v>
      </c>
      <c r="C70" s="20">
        <f>(V43/192)</f>
        <v>3.125E-2</v>
      </c>
      <c r="D70" s="5"/>
      <c r="E70" s="5"/>
      <c r="F70" s="29" t="s">
        <v>27</v>
      </c>
      <c r="G70" s="30"/>
      <c r="H70" s="30"/>
      <c r="I70" s="30"/>
      <c r="J70" s="20">
        <f>SUM(T57+U57/8+V57/192)</f>
        <v>20.53125</v>
      </c>
      <c r="K70" s="20">
        <f>SUM(J70/C57)</f>
        <v>4.1062500000000002</v>
      </c>
      <c r="L70" s="5"/>
      <c r="X70" s="7"/>
    </row>
    <row r="71" spans="1:24" ht="22" x14ac:dyDescent="0.35">
      <c r="A71" s="5"/>
      <c r="B71" s="10" t="s">
        <v>97</v>
      </c>
      <c r="C71" s="14">
        <f>SUM(C68:C70)</f>
        <v>253.21875</v>
      </c>
      <c r="D71" s="5"/>
      <c r="E71" s="5"/>
      <c r="F71" s="29" t="s">
        <v>77</v>
      </c>
      <c r="G71" s="30"/>
      <c r="H71" s="30"/>
      <c r="I71" s="30"/>
      <c r="J71" s="20">
        <f t="shared" ref="J71:J77" si="12">SUM(T58+U58/8)</f>
        <v>22.4375</v>
      </c>
      <c r="K71" s="20">
        <f t="shared" ref="K71:K77" si="13">SUM(J71/C58)</f>
        <v>5.609375</v>
      </c>
      <c r="L71" s="5"/>
      <c r="N71" s="31" t="s">
        <v>130</v>
      </c>
      <c r="O71" s="31"/>
      <c r="P71" s="31"/>
      <c r="Q71" s="31"/>
      <c r="R71" s="31"/>
      <c r="S71" s="31"/>
      <c r="T71" s="31"/>
      <c r="U71" s="31"/>
      <c r="V71" s="31"/>
      <c r="W71" s="31"/>
      <c r="X71" s="7"/>
    </row>
    <row r="72" spans="1:24" ht="18.75" customHeight="1" x14ac:dyDescent="0.35">
      <c r="A72" s="5"/>
      <c r="B72" s="5"/>
      <c r="C72" s="5"/>
      <c r="D72" s="5"/>
      <c r="E72" s="5"/>
      <c r="F72" s="29" t="s">
        <v>21</v>
      </c>
      <c r="G72" s="30"/>
      <c r="H72" s="30"/>
      <c r="I72" s="30"/>
      <c r="J72" s="20">
        <f t="shared" si="12"/>
        <v>33.125</v>
      </c>
      <c r="K72" s="20">
        <f t="shared" si="13"/>
        <v>11.041666666666666</v>
      </c>
      <c r="L72" s="5"/>
      <c r="N72" s="29"/>
      <c r="O72" s="30"/>
      <c r="P72" s="30"/>
      <c r="Q72" s="30"/>
      <c r="R72" s="27" t="s">
        <v>131</v>
      </c>
      <c r="S72" s="28"/>
      <c r="T72" s="28"/>
      <c r="U72" s="27" t="s">
        <v>132</v>
      </c>
      <c r="V72" s="28"/>
      <c r="W72" s="28"/>
      <c r="X72" s="7"/>
    </row>
    <row r="73" spans="1:24" ht="43" x14ac:dyDescent="0.35">
      <c r="A73" s="5"/>
      <c r="B73" s="10" t="s">
        <v>100</v>
      </c>
      <c r="C73" s="14">
        <f>SUM(15012, 3755.05, 3755.05)</f>
        <v>22522.1</v>
      </c>
      <c r="D73" s="5"/>
      <c r="F73" s="29" t="s">
        <v>61</v>
      </c>
      <c r="G73" s="30"/>
      <c r="H73" s="30"/>
      <c r="I73" s="30"/>
      <c r="J73" s="5">
        <f t="shared" si="12"/>
        <v>39</v>
      </c>
      <c r="K73" s="20">
        <f t="shared" si="13"/>
        <v>7.8</v>
      </c>
      <c r="L73" s="5"/>
      <c r="N73" s="29" t="s">
        <v>37</v>
      </c>
      <c r="O73" s="30"/>
      <c r="P73" s="30"/>
      <c r="Q73" s="30"/>
      <c r="T73" s="5">
        <f>SUM(J56+P56+Q56+R56+S56)</f>
        <v>7</v>
      </c>
      <c r="W73" s="25">
        <f>SUM(T73/C56)</f>
        <v>3.5</v>
      </c>
      <c r="X73" s="7"/>
    </row>
    <row r="74" spans="1:24" x14ac:dyDescent="0.35">
      <c r="A74" s="5"/>
      <c r="D74" s="5"/>
      <c r="E74" s="5"/>
      <c r="F74" s="29" t="s">
        <v>70</v>
      </c>
      <c r="G74" s="30"/>
      <c r="H74" s="30"/>
      <c r="I74" s="30"/>
      <c r="J74" s="20">
        <f t="shared" si="12"/>
        <v>33.3125</v>
      </c>
      <c r="K74" s="20">
        <f t="shared" si="13"/>
        <v>11.104166666666666</v>
      </c>
      <c r="L74" s="5"/>
      <c r="N74" s="29" t="s">
        <v>27</v>
      </c>
      <c r="O74" s="30"/>
      <c r="P74" s="30"/>
      <c r="Q74" s="30"/>
      <c r="T74" s="5">
        <f t="shared" ref="T74:T81" si="14">SUM(J57+P57+Q57+R57+S57)</f>
        <v>19</v>
      </c>
      <c r="W74" s="25">
        <f t="shared" ref="W74:W81" si="15">SUM(T74/C57)</f>
        <v>3.8</v>
      </c>
      <c r="X74" s="7"/>
    </row>
    <row r="75" spans="1:24" ht="32.5" x14ac:dyDescent="0.35">
      <c r="A75" s="5"/>
      <c r="B75" s="10" t="s">
        <v>101</v>
      </c>
      <c r="C75" s="14">
        <f>(C71/C73*100)</f>
        <v>1.1243123420995378</v>
      </c>
      <c r="D75" s="5"/>
      <c r="E75" s="5"/>
      <c r="F75" s="29" t="s">
        <v>42</v>
      </c>
      <c r="G75" s="30"/>
      <c r="H75" s="30"/>
      <c r="I75" s="30"/>
      <c r="J75" s="5">
        <f t="shared" si="12"/>
        <v>33.25</v>
      </c>
      <c r="K75" s="20">
        <f t="shared" si="13"/>
        <v>4.75</v>
      </c>
      <c r="L75" s="5"/>
      <c r="N75" s="29" t="s">
        <v>77</v>
      </c>
      <c r="O75" s="30"/>
      <c r="P75" s="30"/>
      <c r="Q75" s="30"/>
      <c r="T75" s="5">
        <f t="shared" si="14"/>
        <v>18</v>
      </c>
      <c r="W75" s="25">
        <f t="shared" si="15"/>
        <v>4.5</v>
      </c>
      <c r="X75" s="7"/>
    </row>
    <row r="76" spans="1:24" x14ac:dyDescent="0.35">
      <c r="A76" s="5"/>
      <c r="B76" s="5"/>
      <c r="C76" s="5"/>
      <c r="D76" s="5"/>
      <c r="E76" s="5"/>
      <c r="F76" s="29" t="s">
        <v>85</v>
      </c>
      <c r="G76" s="30"/>
      <c r="H76" s="30"/>
      <c r="I76" s="30"/>
      <c r="J76" s="20">
        <f t="shared" si="12"/>
        <v>40.5625</v>
      </c>
      <c r="K76" s="20">
        <f t="shared" si="13"/>
        <v>6.760416666666667</v>
      </c>
      <c r="L76" s="5"/>
      <c r="M76" s="5"/>
      <c r="N76" s="29" t="s">
        <v>21</v>
      </c>
      <c r="O76" s="30"/>
      <c r="P76" s="30"/>
      <c r="Q76" s="30"/>
      <c r="R76" s="5"/>
      <c r="S76" s="5"/>
      <c r="T76" s="5">
        <f t="shared" si="14"/>
        <v>32</v>
      </c>
      <c r="U76" s="5"/>
      <c r="V76" s="5"/>
      <c r="W76" s="25">
        <f t="shared" si="15"/>
        <v>10.666666666666666</v>
      </c>
      <c r="X76" s="7"/>
    </row>
    <row r="77" spans="1:24" x14ac:dyDescent="0.35">
      <c r="A77" s="5"/>
      <c r="B77" s="5"/>
      <c r="C77" s="5"/>
      <c r="D77" s="5"/>
      <c r="E77" s="5"/>
      <c r="F77" s="29" t="s">
        <v>56</v>
      </c>
      <c r="G77" s="30"/>
      <c r="H77" s="30"/>
      <c r="I77" s="30"/>
      <c r="J77" s="20">
        <f t="shared" si="12"/>
        <v>19.0625</v>
      </c>
      <c r="K77" s="20">
        <f t="shared" si="13"/>
        <v>6.354166666666667</v>
      </c>
      <c r="L77" s="5"/>
      <c r="M77" s="5"/>
      <c r="N77" s="29" t="s">
        <v>61</v>
      </c>
      <c r="O77" s="30"/>
      <c r="P77" s="30"/>
      <c r="Q77" s="30"/>
      <c r="R77" s="5"/>
      <c r="S77" s="5"/>
      <c r="T77" s="5">
        <f t="shared" si="14"/>
        <v>39</v>
      </c>
      <c r="U77" s="5"/>
      <c r="V77" s="5"/>
      <c r="W77" s="25">
        <f t="shared" si="15"/>
        <v>7.8</v>
      </c>
      <c r="X77" s="7"/>
    </row>
    <row r="78" spans="1:24" x14ac:dyDescent="0.35">
      <c r="A78" s="5"/>
      <c r="B78" s="37" t="s">
        <v>102</v>
      </c>
      <c r="C78" s="38"/>
      <c r="D78" s="5"/>
      <c r="E78" s="5"/>
      <c r="F78" s="31" t="s">
        <v>96</v>
      </c>
      <c r="G78" s="31"/>
      <c r="H78" s="31"/>
      <c r="I78" s="31"/>
      <c r="J78" s="14">
        <f>SUM(J69:J77)</f>
        <v>253.21875</v>
      </c>
      <c r="K78" s="20"/>
      <c r="L78" s="5"/>
      <c r="M78" s="5"/>
      <c r="N78" s="29" t="s">
        <v>70</v>
      </c>
      <c r="O78" s="30"/>
      <c r="P78" s="30"/>
      <c r="Q78" s="30"/>
      <c r="R78" s="5"/>
      <c r="S78" s="5"/>
      <c r="T78" s="5">
        <f t="shared" si="14"/>
        <v>34</v>
      </c>
      <c r="U78" s="5"/>
      <c r="V78" s="5"/>
      <c r="W78" s="25">
        <f t="shared" si="15"/>
        <v>11.333333333333334</v>
      </c>
      <c r="X78" s="7"/>
    </row>
    <row r="79" spans="1:24" x14ac:dyDescent="0.35">
      <c r="A79" s="5"/>
      <c r="B79" s="38"/>
      <c r="C79" s="38"/>
      <c r="D79" s="5"/>
      <c r="E79" s="5"/>
      <c r="F79" s="5"/>
      <c r="G79" s="5"/>
      <c r="H79" s="5"/>
      <c r="I79" s="5"/>
      <c r="J79" s="5"/>
      <c r="K79" s="5"/>
      <c r="L79" s="5"/>
      <c r="M79" s="5"/>
      <c r="N79" s="29" t="s">
        <v>42</v>
      </c>
      <c r="O79" s="30"/>
      <c r="P79" s="30"/>
      <c r="Q79" s="30"/>
      <c r="R79" s="5"/>
      <c r="S79" s="5"/>
      <c r="T79" s="5">
        <f t="shared" si="14"/>
        <v>33</v>
      </c>
      <c r="U79" s="5"/>
      <c r="V79" s="5"/>
      <c r="W79" s="25">
        <f t="shared" si="15"/>
        <v>4.7142857142857144</v>
      </c>
      <c r="X79" s="7"/>
    </row>
    <row r="80" spans="1:24" x14ac:dyDescent="0.35">
      <c r="A80" s="5"/>
      <c r="B80" s="30"/>
      <c r="C80" s="30"/>
      <c r="D80" s="5"/>
      <c r="E80" s="5"/>
      <c r="F80" s="31" t="s">
        <v>126</v>
      </c>
      <c r="G80" s="31"/>
      <c r="H80" s="31"/>
      <c r="I80" s="31"/>
      <c r="J80" s="14">
        <f>SUM(J78/9)</f>
        <v>28.135416666666668</v>
      </c>
      <c r="K80" s="5"/>
      <c r="L80" s="5"/>
      <c r="M80" s="5"/>
      <c r="N80" s="29" t="s">
        <v>85</v>
      </c>
      <c r="O80" s="30"/>
      <c r="P80" s="30"/>
      <c r="Q80" s="30"/>
      <c r="R80" s="5"/>
      <c r="S80" s="5"/>
      <c r="T80" s="5">
        <f t="shared" si="14"/>
        <v>35</v>
      </c>
      <c r="U80" s="5"/>
      <c r="V80" s="5"/>
      <c r="W80" s="25">
        <f t="shared" si="15"/>
        <v>5.833333333333333</v>
      </c>
      <c r="X80" s="7"/>
    </row>
    <row r="81" spans="1:24" x14ac:dyDescent="0.3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29" t="s">
        <v>56</v>
      </c>
      <c r="O81" s="30"/>
      <c r="P81" s="30"/>
      <c r="Q81" s="30"/>
      <c r="R81" s="5"/>
      <c r="S81" s="5"/>
      <c r="T81" s="5">
        <f t="shared" si="14"/>
        <v>19</v>
      </c>
      <c r="U81" s="5"/>
      <c r="V81" s="5"/>
      <c r="W81" s="25">
        <f t="shared" si="15"/>
        <v>6.333333333333333</v>
      </c>
      <c r="X81" s="7"/>
    </row>
    <row r="82" spans="1:24" x14ac:dyDescent="0.3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31" t="s">
        <v>96</v>
      </c>
      <c r="O82" s="34"/>
      <c r="P82" s="34"/>
      <c r="Q82" s="34"/>
      <c r="R82" s="5"/>
      <c r="S82" s="5"/>
      <c r="T82" s="8">
        <f>SUM(T73:T81)</f>
        <v>236</v>
      </c>
      <c r="U82" s="5"/>
      <c r="V82" s="5"/>
      <c r="W82" s="5"/>
      <c r="X82" s="7"/>
    </row>
    <row r="83" spans="1:24" x14ac:dyDescent="0.3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7"/>
    </row>
    <row r="86" spans="1:24" x14ac:dyDescent="0.35">
      <c r="B86" s="39" t="s">
        <v>138</v>
      </c>
      <c r="C86" s="40"/>
      <c r="M86" s="5" t="s">
        <v>110</v>
      </c>
    </row>
    <row r="87" spans="1:24" x14ac:dyDescent="0.35">
      <c r="B87" s="40"/>
      <c r="C87" s="40"/>
      <c r="M87" s="35" t="s">
        <v>115</v>
      </c>
      <c r="N87" s="36"/>
      <c r="O87" s="36"/>
      <c r="P87" s="36"/>
      <c r="Q87" s="36"/>
      <c r="R87" s="36"/>
      <c r="S87" s="36"/>
      <c r="T87" s="36"/>
      <c r="U87" s="36"/>
      <c r="V87" s="36"/>
      <c r="W87" s="36"/>
    </row>
    <row r="88" spans="1:24" x14ac:dyDescent="0.35">
      <c r="B88" s="40"/>
      <c r="C88" s="40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</row>
    <row r="89" spans="1:24" ht="24.75" customHeight="1" x14ac:dyDescent="0.35">
      <c r="M89" s="37" t="s">
        <v>111</v>
      </c>
      <c r="N89" s="37"/>
      <c r="O89" s="37"/>
      <c r="P89" s="37"/>
      <c r="Q89" s="37"/>
      <c r="R89" s="37"/>
      <c r="S89" s="37"/>
      <c r="T89" s="37"/>
      <c r="U89" s="37"/>
      <c r="V89" s="37"/>
      <c r="W89" s="38"/>
    </row>
    <row r="90" spans="1:24" x14ac:dyDescent="0.35">
      <c r="M90" s="35" t="s">
        <v>119</v>
      </c>
      <c r="N90" s="35"/>
      <c r="O90" s="35"/>
      <c r="P90" s="35"/>
      <c r="Q90" s="35"/>
      <c r="R90" s="35"/>
      <c r="S90" s="35"/>
      <c r="T90" s="35"/>
      <c r="U90" s="35"/>
      <c r="V90" s="35"/>
      <c r="W90" s="38"/>
    </row>
    <row r="91" spans="1:24" ht="16.5" customHeight="1" x14ac:dyDescent="0.35">
      <c r="M91" s="12" t="s">
        <v>112</v>
      </c>
      <c r="N91" s="13"/>
      <c r="O91" s="13"/>
      <c r="P91" s="13"/>
      <c r="Q91" s="13"/>
      <c r="R91" s="13"/>
      <c r="S91" s="13"/>
      <c r="T91" s="13"/>
      <c r="U91" s="13"/>
      <c r="V91" s="13"/>
      <c r="W91" s="13"/>
    </row>
    <row r="93" spans="1:24" x14ac:dyDescent="0.35">
      <c r="M93" s="22"/>
      <c r="N93" s="22"/>
      <c r="O93" s="22"/>
      <c r="P93" s="23"/>
      <c r="Q93" s="21"/>
      <c r="R93" s="21"/>
      <c r="S93" s="21"/>
      <c r="T93" s="21"/>
      <c r="U93" s="21"/>
      <c r="V93" s="21"/>
      <c r="W93" s="21"/>
      <c r="X93" s="16" t="s">
        <v>114</v>
      </c>
    </row>
    <row r="94" spans="1:24" x14ac:dyDescent="0.35"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15"/>
    </row>
  </sheetData>
  <sortState ref="A5:X42">
    <sortCondition ref="B53:B61"/>
  </sortState>
  <mergeCells count="70">
    <mergeCell ref="A45:C45"/>
    <mergeCell ref="W1:W4"/>
    <mergeCell ref="M89:W89"/>
    <mergeCell ref="M90:W90"/>
    <mergeCell ref="W53:W55"/>
    <mergeCell ref="F78:I78"/>
    <mergeCell ref="F69:I69"/>
    <mergeCell ref="F70:I70"/>
    <mergeCell ref="F71:I71"/>
    <mergeCell ref="F72:I72"/>
    <mergeCell ref="F73:I73"/>
    <mergeCell ref="F74:I74"/>
    <mergeCell ref="F75:I75"/>
    <mergeCell ref="F76:I76"/>
    <mergeCell ref="F77:I77"/>
    <mergeCell ref="K48:P48"/>
    <mergeCell ref="F80:I80"/>
    <mergeCell ref="T3:V3"/>
    <mergeCell ref="K3:K4"/>
    <mergeCell ref="L3:L4"/>
    <mergeCell ref="M3:M4"/>
    <mergeCell ref="N3:N4"/>
    <mergeCell ref="O3:O4"/>
    <mergeCell ref="N80:Q80"/>
    <mergeCell ref="A43:C43"/>
    <mergeCell ref="C54:C55"/>
    <mergeCell ref="J54:J55"/>
    <mergeCell ref="K54:K55"/>
    <mergeCell ref="P3:S3"/>
    <mergeCell ref="A3:A4"/>
    <mergeCell ref="C3:C4"/>
    <mergeCell ref="F3:F4"/>
    <mergeCell ref="G3:G4"/>
    <mergeCell ref="J3:J4"/>
    <mergeCell ref="B3:B4"/>
    <mergeCell ref="D3:E3"/>
    <mergeCell ref="H3:H4"/>
    <mergeCell ref="I3:I4"/>
    <mergeCell ref="F54:F55"/>
    <mergeCell ref="G54:G55"/>
    <mergeCell ref="B54:B55"/>
    <mergeCell ref="N82:Q82"/>
    <mergeCell ref="N81:Q81"/>
    <mergeCell ref="K47:P47"/>
    <mergeCell ref="M87:W88"/>
    <mergeCell ref="B78:C80"/>
    <mergeCell ref="B86:C88"/>
    <mergeCell ref="N68:S68"/>
    <mergeCell ref="N69:S69"/>
    <mergeCell ref="N71:W71"/>
    <mergeCell ref="N72:Q72"/>
    <mergeCell ref="N73:Q73"/>
    <mergeCell ref="N74:Q74"/>
    <mergeCell ref="N75:Q75"/>
    <mergeCell ref="N76:Q76"/>
    <mergeCell ref="N77:Q77"/>
    <mergeCell ref="D54:E54"/>
    <mergeCell ref="R72:T72"/>
    <mergeCell ref="U72:W72"/>
    <mergeCell ref="N78:Q78"/>
    <mergeCell ref="N79:Q79"/>
    <mergeCell ref="F68:I68"/>
    <mergeCell ref="P54:S54"/>
    <mergeCell ref="T54:V54"/>
    <mergeCell ref="L54:L55"/>
    <mergeCell ref="M54:M55"/>
    <mergeCell ref="N54:N55"/>
    <mergeCell ref="O54:O55"/>
    <mergeCell ref="H54:H55"/>
    <mergeCell ref="I54:I55"/>
  </mergeCells>
  <hyperlinks>
    <hyperlink ref="M90:V90" r:id="rId1" display="Suvanto Seppo: Satakunnan henkilötiedosto 1303-1571. "/>
    <hyperlink ref="M87:W88" r:id="rId2" display="Suomen asutuksen yleisluettelo (SAY): Suodenniemi 1560-1579, Kansallisarkiston Digitaaliarkisto."/>
  </hyperlinks>
  <pageMargins left="0.7" right="0.7" top="0.75" bottom="0.75" header="0.3" footer="0.3"/>
  <pageSetup paperSize="8" scale="95" orientation="landscape" r:id="rId3"/>
  <headerFooter>
    <oddHeader>&amp;CSuomen hopeaveroluettelot 1571: Suodenniemi</oddHeader>
    <oddFooter>&amp;L&amp;8Ahoilta ja rannoilta: sukelluksia Suodenniemen historiaan -blogi.
http://suodenniemenhistoriaa.blogspot.fi&amp;C&amp;8 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Suodenniemen hopeaverot 1571</vt:lpstr>
      <vt:lpstr>Taul2</vt:lpstr>
      <vt:lpstr>Taul3</vt:lpstr>
    </vt:vector>
  </TitlesOfParts>
  <Company>Kansallisarkisto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 Ahoranta</dc:creator>
  <cp:lastModifiedBy>Ahoranta Tomi</cp:lastModifiedBy>
  <cp:lastPrinted>2016-02-06T00:13:28Z</cp:lastPrinted>
  <dcterms:created xsi:type="dcterms:W3CDTF">2016-02-02T06:26:09Z</dcterms:created>
  <dcterms:modified xsi:type="dcterms:W3CDTF">2020-03-21T18:21:41Z</dcterms:modified>
</cp:coreProperties>
</file>